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C:\Users\ivan\Dropbox\NUK Ivan leir ting\"/>
    </mc:Choice>
  </mc:AlternateContent>
  <xr:revisionPtr revIDLastSave="0" documentId="13_ncr:1_{3C533E85-F83F-44DD-BDE0-443D1C7A8E59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Oversikt og Basic" sheetId="1" r:id="rId1"/>
    <sheet name="Handleliste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6" i="4" l="1"/>
  <c r="J59" i="4"/>
  <c r="S59" i="4"/>
  <c r="AB59" i="4"/>
  <c r="AK59" i="4"/>
  <c r="AT59" i="4"/>
  <c r="C60" i="4"/>
  <c r="J60" i="4"/>
  <c r="S60" i="4"/>
  <c r="AB60" i="4"/>
  <c r="AK60" i="4"/>
  <c r="AT60" i="4"/>
  <c r="J61" i="4"/>
  <c r="S61" i="4"/>
  <c r="AB61" i="4"/>
  <c r="AK61" i="4"/>
  <c r="AT61" i="4"/>
  <c r="J62" i="4"/>
  <c r="S62" i="4"/>
  <c r="AB62" i="4"/>
  <c r="AK62" i="4"/>
  <c r="AT62" i="4"/>
  <c r="J63" i="4"/>
  <c r="S63" i="4"/>
  <c r="AB63" i="4"/>
  <c r="AK63" i="4"/>
  <c r="AT63" i="4"/>
  <c r="J64" i="4"/>
  <c r="S64" i="4"/>
  <c r="AB64" i="4"/>
  <c r="AK64" i="4"/>
  <c r="AT64" i="4"/>
  <c r="J65" i="4"/>
  <c r="S65" i="4"/>
  <c r="AB65" i="4"/>
  <c r="AK65" i="4"/>
  <c r="AT65" i="4"/>
  <c r="J66" i="4"/>
  <c r="S66" i="4"/>
  <c r="AB66" i="4"/>
  <c r="AK66" i="4"/>
  <c r="AT66" i="4"/>
  <c r="J67" i="4"/>
  <c r="S67" i="4"/>
  <c r="AB67" i="4"/>
  <c r="AK67" i="4"/>
  <c r="AT67" i="4"/>
  <c r="J68" i="4"/>
  <c r="S68" i="4"/>
  <c r="AB68" i="4"/>
  <c r="AK68" i="4"/>
  <c r="AT68" i="4"/>
  <c r="J69" i="4"/>
  <c r="S69" i="4"/>
  <c r="AB69" i="4"/>
  <c r="AK69" i="4"/>
  <c r="AT69" i="4"/>
  <c r="J70" i="4"/>
  <c r="S70" i="4"/>
  <c r="AB70" i="4"/>
  <c r="AK70" i="4"/>
  <c r="AT70" i="4"/>
  <c r="J71" i="4"/>
  <c r="S71" i="4"/>
  <c r="AB71" i="4"/>
  <c r="AK71" i="4"/>
  <c r="AT71" i="4"/>
  <c r="J72" i="4"/>
  <c r="S72" i="4"/>
  <c r="AB72" i="4"/>
  <c r="AK72" i="4"/>
  <c r="AT72" i="4"/>
  <c r="J73" i="4"/>
  <c r="S73" i="4"/>
  <c r="AB73" i="4"/>
  <c r="AK73" i="4"/>
  <c r="AT73" i="4"/>
  <c r="J74" i="4"/>
  <c r="S74" i="4"/>
  <c r="AB74" i="4"/>
  <c r="AK74" i="4"/>
  <c r="AT74" i="4"/>
  <c r="J75" i="4"/>
  <c r="S75" i="4"/>
  <c r="AB75" i="4"/>
  <c r="AK75" i="4"/>
  <c r="AT75" i="4"/>
  <c r="B76" i="4"/>
  <c r="J76" i="4"/>
  <c r="S76" i="4"/>
  <c r="AB76" i="4"/>
  <c r="AK76" i="4"/>
  <c r="AT76" i="4"/>
  <c r="B77" i="4"/>
  <c r="S77" i="4"/>
  <c r="AB77" i="4"/>
  <c r="AK77" i="4"/>
  <c r="AT77" i="4"/>
  <c r="B78" i="4"/>
  <c r="J78" i="4"/>
  <c r="S78" i="4"/>
  <c r="AB78" i="4"/>
  <c r="AK78" i="4"/>
  <c r="AT78" i="4"/>
  <c r="B79" i="4"/>
  <c r="S79" i="4"/>
  <c r="AB79" i="4"/>
  <c r="AK79" i="4"/>
  <c r="AT79" i="4"/>
  <c r="B80" i="4"/>
  <c r="B81" i="4"/>
  <c r="B82" i="4"/>
  <c r="B83" i="4"/>
  <c r="B84" i="4"/>
  <c r="J84" i="4"/>
  <c r="S84" i="4"/>
  <c r="AB84" i="4"/>
  <c r="AK84" i="4"/>
  <c r="J85" i="4"/>
  <c r="S85" i="4"/>
  <c r="AB85" i="4"/>
  <c r="AK85" i="4"/>
  <c r="J86" i="4"/>
  <c r="S86" i="4"/>
  <c r="AB86" i="4"/>
  <c r="AK86" i="4"/>
  <c r="J87" i="4"/>
  <c r="S87" i="4"/>
  <c r="AB87" i="4"/>
  <c r="AK87" i="4"/>
  <c r="J88" i="4"/>
  <c r="S88" i="4"/>
  <c r="AB88" i="4"/>
  <c r="AK88" i="4"/>
  <c r="J89" i="4"/>
  <c r="S89" i="4"/>
  <c r="AB89" i="4"/>
  <c r="AK89" i="4"/>
  <c r="J90" i="4"/>
  <c r="S90" i="4"/>
  <c r="AB90" i="4"/>
  <c r="AK90" i="4"/>
  <c r="J91" i="4"/>
  <c r="S91" i="4"/>
  <c r="AB91" i="4"/>
  <c r="AK91" i="4"/>
  <c r="J92" i="4"/>
  <c r="S92" i="4"/>
  <c r="AB92" i="4"/>
  <c r="AK92" i="4"/>
  <c r="J93" i="4"/>
  <c r="S93" i="4"/>
  <c r="AB93" i="4"/>
  <c r="AK93" i="4"/>
  <c r="J94" i="4"/>
  <c r="S94" i="4"/>
  <c r="AB94" i="4"/>
  <c r="AK94" i="4"/>
  <c r="J95" i="4"/>
  <c r="S95" i="4"/>
  <c r="AB95" i="4"/>
  <c r="AK95" i="4"/>
  <c r="J96" i="4"/>
  <c r="S96" i="4"/>
  <c r="AB96" i="4"/>
  <c r="AK96" i="4"/>
  <c r="J97" i="4"/>
  <c r="S97" i="4"/>
  <c r="AB97" i="4"/>
  <c r="AK97" i="4"/>
  <c r="J98" i="4"/>
  <c r="S98" i="4"/>
  <c r="AB98" i="4"/>
  <c r="AK98" i="4"/>
  <c r="J99" i="4"/>
  <c r="S99" i="4"/>
  <c r="AB99" i="4"/>
  <c r="AK99" i="4"/>
  <c r="J100" i="4"/>
  <c r="S100" i="4"/>
  <c r="AB100" i="4"/>
  <c r="AK100" i="4"/>
  <c r="J101" i="4"/>
  <c r="S101" i="4"/>
  <c r="AB101" i="4"/>
  <c r="AK101" i="4"/>
  <c r="J102" i="4"/>
  <c r="S102" i="4"/>
  <c r="AB102" i="4"/>
  <c r="AK102" i="4"/>
  <c r="J103" i="4"/>
  <c r="S103" i="4"/>
  <c r="AB103" i="4"/>
  <c r="AK103" i="4"/>
  <c r="J104" i="4"/>
  <c r="S104" i="4"/>
  <c r="AB104" i="4"/>
  <c r="AK104" i="4"/>
  <c r="S51" i="4"/>
  <c r="S50" i="4"/>
  <c r="S49" i="4"/>
  <c r="S48" i="4"/>
  <c r="S47" i="4"/>
  <c r="S46" i="4"/>
  <c r="S45" i="4"/>
  <c r="S44" i="4"/>
  <c r="S43" i="4"/>
  <c r="S42" i="4"/>
  <c r="S41" i="4"/>
  <c r="S40" i="4"/>
  <c r="S39" i="4"/>
  <c r="S38" i="4"/>
  <c r="S37" i="4"/>
  <c r="S36" i="4"/>
  <c r="S35" i="4"/>
  <c r="S34" i="4"/>
  <c r="S33" i="4"/>
  <c r="S32" i="4"/>
  <c r="S31" i="4"/>
  <c r="S26" i="4"/>
  <c r="S25" i="4"/>
  <c r="S24" i="4"/>
  <c r="S23" i="4"/>
  <c r="S22" i="4"/>
  <c r="S21" i="4"/>
  <c r="S20" i="4"/>
  <c r="S19" i="4"/>
  <c r="S18" i="4"/>
  <c r="S17" i="4"/>
  <c r="S16" i="4"/>
  <c r="S15" i="4"/>
  <c r="S14" i="4"/>
  <c r="S13" i="4"/>
  <c r="S12" i="4"/>
  <c r="S11" i="4"/>
  <c r="S10" i="4"/>
  <c r="S9" i="4"/>
  <c r="S8" i="4"/>
  <c r="S7" i="4"/>
  <c r="AT6" i="4"/>
  <c r="AT7" i="4"/>
  <c r="AT8" i="4"/>
  <c r="AT9" i="4"/>
  <c r="AT10" i="4"/>
  <c r="AT11" i="4"/>
  <c r="AT12" i="4"/>
  <c r="AT13" i="4"/>
  <c r="AT14" i="4"/>
  <c r="AT15" i="4"/>
  <c r="AT16" i="4"/>
  <c r="AT17" i="4"/>
  <c r="AT18" i="4"/>
  <c r="AT19" i="4"/>
  <c r="AT20" i="4"/>
  <c r="AT21" i="4"/>
  <c r="AT22" i="4"/>
  <c r="AT23" i="4"/>
  <c r="AT24" i="4"/>
  <c r="AT25" i="4"/>
  <c r="AT26" i="4"/>
  <c r="AT31" i="4"/>
  <c r="AT32" i="4"/>
  <c r="AT33" i="4"/>
  <c r="AT34" i="4"/>
  <c r="AT35" i="4"/>
  <c r="AT36" i="4"/>
  <c r="AT37" i="4"/>
  <c r="AT38" i="4"/>
  <c r="AT39" i="4"/>
  <c r="AT40" i="4"/>
  <c r="AT41" i="4"/>
  <c r="AT42" i="4"/>
  <c r="AT43" i="4"/>
  <c r="AT44" i="4"/>
  <c r="AT45" i="4"/>
  <c r="AT46" i="4"/>
  <c r="AT47" i="4"/>
  <c r="AT48" i="4"/>
  <c r="AT49" i="4"/>
  <c r="AT50" i="4"/>
  <c r="AT51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AK41" i="4"/>
  <c r="AK42" i="4"/>
  <c r="AK43" i="4"/>
  <c r="AK44" i="4"/>
  <c r="AK45" i="4"/>
  <c r="AB41" i="4"/>
  <c r="AB42" i="4"/>
  <c r="AB43" i="4"/>
  <c r="AB44" i="4"/>
  <c r="AB45" i="4"/>
  <c r="B36" i="4"/>
  <c r="B35" i="4"/>
  <c r="B34" i="4"/>
  <c r="B33" i="4"/>
  <c r="B32" i="4"/>
  <c r="B31" i="4"/>
  <c r="B30" i="4"/>
  <c r="B29" i="4"/>
  <c r="AK51" i="4"/>
  <c r="AK50" i="4"/>
  <c r="AK49" i="4"/>
  <c r="AK48" i="4"/>
  <c r="AK47" i="4"/>
  <c r="AK46" i="4"/>
  <c r="AK40" i="4"/>
  <c r="AK39" i="4"/>
  <c r="AK38" i="4"/>
  <c r="AK37" i="4"/>
  <c r="AK36" i="4"/>
  <c r="AK35" i="4"/>
  <c r="AK34" i="4"/>
  <c r="AK33" i="4"/>
  <c r="AK32" i="4"/>
  <c r="AK31" i="4"/>
  <c r="AK26" i="4"/>
  <c r="AK25" i="4"/>
  <c r="AK24" i="4"/>
  <c r="AK23" i="4"/>
  <c r="AK22" i="4"/>
  <c r="AK21" i="4"/>
  <c r="AK20" i="4"/>
  <c r="AK19" i="4"/>
  <c r="AK18" i="4"/>
  <c r="AK17" i="4"/>
  <c r="AK16" i="4"/>
  <c r="AK15" i="4"/>
  <c r="AK14" i="4"/>
  <c r="AK13" i="4"/>
  <c r="AK12" i="4"/>
  <c r="AK11" i="4"/>
  <c r="AK10" i="4"/>
  <c r="AK9" i="4"/>
  <c r="AK8" i="4"/>
  <c r="AK7" i="4"/>
  <c r="AK6" i="4"/>
  <c r="AB51" i="4"/>
  <c r="AB50" i="4"/>
  <c r="AB49" i="4"/>
  <c r="AB48" i="4"/>
  <c r="AB47" i="4"/>
  <c r="AB46" i="4"/>
  <c r="AB40" i="4"/>
  <c r="AB39" i="4"/>
  <c r="AB38" i="4"/>
  <c r="AB37" i="4"/>
  <c r="AB36" i="4"/>
  <c r="AB35" i="4"/>
  <c r="AB34" i="4"/>
  <c r="AB33" i="4"/>
  <c r="AB32" i="4"/>
  <c r="AB31" i="4"/>
  <c r="AB26" i="4"/>
  <c r="AB25" i="4"/>
  <c r="AB24" i="4"/>
  <c r="AB23" i="4"/>
  <c r="AB22" i="4"/>
  <c r="AB21" i="4"/>
  <c r="AB20" i="4"/>
  <c r="AB19" i="4"/>
  <c r="AB18" i="4"/>
  <c r="AB17" i="4"/>
  <c r="AB16" i="4"/>
  <c r="AB15" i="4"/>
  <c r="AB14" i="4"/>
  <c r="AB13" i="4"/>
  <c r="AB12" i="4"/>
  <c r="AB11" i="4"/>
  <c r="AB10" i="4"/>
  <c r="AB9" i="4"/>
  <c r="AB8" i="4"/>
  <c r="AB7" i="4"/>
  <c r="AB6" i="4"/>
  <c r="J25" i="4"/>
  <c r="P35" i="1"/>
  <c r="S52" i="4" l="1"/>
  <c r="C30" i="4" s="1"/>
  <c r="S27" i="4"/>
  <c r="C29" i="4" s="1"/>
  <c r="S105" i="4"/>
  <c r="C79" i="4" s="1"/>
  <c r="S80" i="4"/>
  <c r="C78" i="4" s="1"/>
  <c r="AK80" i="4"/>
  <c r="C82" i="4" s="1"/>
  <c r="AT80" i="4"/>
  <c r="C84" i="4" s="1"/>
  <c r="AK105" i="4"/>
  <c r="C83" i="4" s="1"/>
  <c r="AB105" i="4"/>
  <c r="C81" i="4" s="1"/>
  <c r="AB80" i="4"/>
  <c r="C80" i="4" s="1"/>
  <c r="J105" i="4"/>
  <c r="C77" i="4" s="1"/>
  <c r="J80" i="4"/>
  <c r="C76" i="4" s="1"/>
  <c r="AT52" i="4"/>
  <c r="C36" i="4" s="1"/>
  <c r="AT27" i="4"/>
  <c r="C35" i="4" s="1"/>
  <c r="AB27" i="4"/>
  <c r="C31" i="4" s="1"/>
  <c r="AK27" i="4"/>
  <c r="C33" i="4" s="1"/>
  <c r="AK52" i="4"/>
  <c r="C34" i="4" s="1"/>
  <c r="AB52" i="4"/>
  <c r="C32" i="4" s="1"/>
  <c r="B28" i="4"/>
  <c r="B27" i="4"/>
  <c r="J38" i="4"/>
  <c r="J37" i="4"/>
  <c r="J36" i="4"/>
  <c r="J35" i="4"/>
  <c r="J34" i="4"/>
  <c r="J33" i="4"/>
  <c r="J32" i="4"/>
  <c r="J31" i="4"/>
  <c r="J23" i="4"/>
  <c r="J22" i="4"/>
  <c r="J20" i="4"/>
  <c r="J21" i="4"/>
  <c r="J19" i="4"/>
  <c r="J18" i="4"/>
  <c r="J17" i="4"/>
  <c r="J16" i="4"/>
  <c r="J8" i="4"/>
  <c r="J6" i="4"/>
  <c r="J15" i="4"/>
  <c r="J14" i="4"/>
  <c r="J13" i="4"/>
  <c r="J12" i="4"/>
  <c r="J11" i="4"/>
  <c r="J10" i="4"/>
  <c r="J9" i="4"/>
  <c r="J7" i="4"/>
  <c r="C7" i="4"/>
  <c r="D4" i="1"/>
  <c r="H35" i="1"/>
  <c r="D35" i="1"/>
  <c r="C94" i="4" l="1"/>
  <c r="J52" i="4"/>
  <c r="C28" i="4" s="1"/>
  <c r="J27" i="4"/>
  <c r="C27" i="4" s="1"/>
  <c r="L35" i="1"/>
  <c r="C38" i="1" s="1"/>
  <c r="C12" i="1"/>
  <c r="C40" i="4" l="1"/>
  <c r="B48" i="4" s="1"/>
  <c r="C39" i="1" s="1"/>
  <c r="C40" i="1" s="1"/>
  <c r="E5" i="1"/>
  <c r="E7" i="1"/>
  <c r="E6" i="1"/>
  <c r="E8" i="1"/>
  <c r="E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Ivan Vu</author>
  </authors>
  <commentList>
    <comment ref="F6" authorId="0" shapeId="0" xr:uid="{63551DFF-3D34-4BA4-A71D-CA1E8D006BD6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Beregner 10 personer per brød (ca. 750 gram)</t>
        </r>
      </text>
    </comment>
    <comment ref="N6" authorId="0" shapeId="0" xr:uid="{01D6AC73-DDD9-4EDF-A18E-F916B52600F0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1 kg pasta = 10 porsjoner</t>
        </r>
      </text>
    </comment>
    <comment ref="B15" authorId="0" shapeId="0" xr:uid="{E666DC35-C0F8-4CB8-9525-FD573125F3D0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 Brød, Ris, Pasta, couscous, </t>
        </r>
      </text>
    </comment>
    <comment ref="N31" authorId="0" shapeId="0" xr:uid="{4E9F0616-08EF-4D8A-8478-924840EDF53C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100g ris = 1 porsjon</t>
        </r>
      </text>
    </comment>
    <comment ref="F59" authorId="0" shapeId="0" xr:uid="{6CB71B8C-F300-4EDD-BE6E-28172C9C6C2A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Beregner 10 personer per brød (ca. 750 gram)</t>
        </r>
      </text>
    </comment>
    <comment ref="AF84" authorId="0" shapeId="0" xr:uid="{F1604200-6314-4795-99E1-389C1360FF50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3 kg = 150kr
1 kg = 4 stk</t>
        </r>
      </text>
    </comment>
  </commentList>
</comments>
</file>

<file path=xl/sharedStrings.xml><?xml version="1.0" encoding="utf-8"?>
<sst xmlns="http://schemas.openxmlformats.org/spreadsheetml/2006/main" count="801" uniqueCount="272">
  <si>
    <t>Ketchup</t>
  </si>
  <si>
    <t>BUDSJETT</t>
  </si>
  <si>
    <t>Eplejuice</t>
  </si>
  <si>
    <t>2 stk</t>
  </si>
  <si>
    <t>Voksne</t>
  </si>
  <si>
    <t>TOTAL</t>
  </si>
  <si>
    <t>ALLERGENER</t>
  </si>
  <si>
    <t>1 pk</t>
  </si>
  <si>
    <t>2 pk</t>
  </si>
  <si>
    <t>Antall</t>
  </si>
  <si>
    <t>Estimert pris</t>
  </si>
  <si>
    <t xml:space="preserve">Filterkaffe </t>
  </si>
  <si>
    <t>Engangshansker</t>
  </si>
  <si>
    <t>Te</t>
  </si>
  <si>
    <t>Juniorleir</t>
  </si>
  <si>
    <t>Aluminiumsfolie</t>
  </si>
  <si>
    <t>Bakepepir</t>
  </si>
  <si>
    <t>2 rull, ikke ark</t>
  </si>
  <si>
    <t>Kjeks</t>
  </si>
  <si>
    <t>Plastfolie</t>
  </si>
  <si>
    <t>1 rull</t>
  </si>
  <si>
    <t>Brødposer</t>
  </si>
  <si>
    <t>Pop-corn</t>
  </si>
  <si>
    <t>3-pk</t>
  </si>
  <si>
    <t>Brus</t>
  </si>
  <si>
    <t>Oppvaskhansker</t>
  </si>
  <si>
    <t>2 stk, str L</t>
  </si>
  <si>
    <t>Papptallerkner</t>
  </si>
  <si>
    <t>Plastkopper</t>
  </si>
  <si>
    <t>KRYDDER</t>
  </si>
  <si>
    <t>Salt uten jod</t>
  </si>
  <si>
    <t>1 stk</t>
  </si>
  <si>
    <t>Pepper</t>
  </si>
  <si>
    <t>1 boks</t>
  </si>
  <si>
    <t>Sukker</t>
  </si>
  <si>
    <t>1 pk/2kg</t>
  </si>
  <si>
    <t>1 kg</t>
  </si>
  <si>
    <t>Olje</t>
  </si>
  <si>
    <t>5 L</t>
  </si>
  <si>
    <t>Sennep</t>
  </si>
  <si>
    <t>FARGEKODER:</t>
  </si>
  <si>
    <t>SØNDAG</t>
  </si>
  <si>
    <t>MANDAG</t>
  </si>
  <si>
    <t>TIRSDAG</t>
  </si>
  <si>
    <t>Ferdig kjøpt</t>
  </si>
  <si>
    <t>Grønnsaker</t>
  </si>
  <si>
    <t>1 måltid</t>
  </si>
  <si>
    <t>Kjøtt</t>
  </si>
  <si>
    <t>Brød</t>
  </si>
  <si>
    <t>Hermetikk</t>
  </si>
  <si>
    <t>Smør</t>
  </si>
  <si>
    <t>Fisk</t>
  </si>
  <si>
    <t>Melkeprodukter</t>
  </si>
  <si>
    <t>Jordbærsyltetøy</t>
  </si>
  <si>
    <t>Carbs</t>
  </si>
  <si>
    <t>Salami</t>
  </si>
  <si>
    <t>Makrell i tomat</t>
  </si>
  <si>
    <t>Paprika</t>
  </si>
  <si>
    <t>Agurk</t>
  </si>
  <si>
    <t>Appelsinjuice</t>
  </si>
  <si>
    <t>Havregryn</t>
  </si>
  <si>
    <t>Bassilikum</t>
  </si>
  <si>
    <t>Leverpostei</t>
  </si>
  <si>
    <t>400g</t>
  </si>
  <si>
    <t>Sjokoladepålegg</t>
  </si>
  <si>
    <t>Nøttepålegg</t>
  </si>
  <si>
    <t>Mat per person</t>
  </si>
  <si>
    <t>Ungdomsleir</t>
  </si>
  <si>
    <t>Barneleir</t>
  </si>
  <si>
    <t>Deltakere</t>
  </si>
  <si>
    <t>Frukt, Nøtter, Laktose, Egg</t>
  </si>
  <si>
    <t>Kjøkken rekvisita</t>
  </si>
  <si>
    <t>200 stk</t>
  </si>
  <si>
    <t>Kaffe og snacks til ledere</t>
  </si>
  <si>
    <t>Pulver kaffe</t>
  </si>
  <si>
    <t>10 flaster, 1,5L</t>
  </si>
  <si>
    <t>Litt av hvert</t>
  </si>
  <si>
    <t>Søt pølsesennep</t>
  </si>
  <si>
    <t>Påske+</t>
  </si>
  <si>
    <t>Påske konfirmantleir</t>
  </si>
  <si>
    <t>Oregano</t>
  </si>
  <si>
    <t>Innkjøpliste NUK leir 202X</t>
  </si>
  <si>
    <t>MSG</t>
  </si>
  <si>
    <t>1 pose</t>
  </si>
  <si>
    <t>SUM oversikt og basic:</t>
  </si>
  <si>
    <t>Første halvdel av leiren</t>
  </si>
  <si>
    <t>Søndag - Onsdag</t>
  </si>
  <si>
    <t>Frukt og sånt</t>
  </si>
  <si>
    <t>Antall på leir</t>
  </si>
  <si>
    <t>Ledere</t>
  </si>
  <si>
    <t>Sum</t>
  </si>
  <si>
    <t>Laktosefri smør</t>
  </si>
  <si>
    <t>Laktosefri ost</t>
  </si>
  <si>
    <t>Kokt skinke</t>
  </si>
  <si>
    <t>2 pakker</t>
  </si>
  <si>
    <t>3 pakker</t>
  </si>
  <si>
    <t>0,5 boks</t>
  </si>
  <si>
    <t>1 x 200g</t>
  </si>
  <si>
    <t>Frokost - Brød</t>
  </si>
  <si>
    <t>2 x 170g</t>
  </si>
  <si>
    <t>Stabburet</t>
  </si>
  <si>
    <t>1 pakke</t>
  </si>
  <si>
    <t>Melk, 1,75L</t>
  </si>
  <si>
    <t>Laktosefri melk, 1L</t>
  </si>
  <si>
    <t>3 måltider</t>
  </si>
  <si>
    <t>Epler</t>
  </si>
  <si>
    <t>Bananer</t>
  </si>
  <si>
    <t>Pærer</t>
  </si>
  <si>
    <t>Appelsiner</t>
  </si>
  <si>
    <t>Vanilje kjeks</t>
  </si>
  <si>
    <t>Sitron kjeks</t>
  </si>
  <si>
    <t>Grønne druer</t>
  </si>
  <si>
    <t>Røde druer</t>
  </si>
  <si>
    <t>Pris per enhet</t>
  </si>
  <si>
    <t>Enhet</t>
  </si>
  <si>
    <t>Pasta Bolognese</t>
  </si>
  <si>
    <t>Spaghetti</t>
  </si>
  <si>
    <t>kg</t>
  </si>
  <si>
    <t>Lunsj</t>
  </si>
  <si>
    <t>Kjøttdeig</t>
  </si>
  <si>
    <t>Hakkede tomater</t>
  </si>
  <si>
    <t>Salt</t>
  </si>
  <si>
    <t>Salat</t>
  </si>
  <si>
    <t>Vegetar</t>
  </si>
  <si>
    <t>Tomatpure</t>
  </si>
  <si>
    <t>Bokser</t>
  </si>
  <si>
    <t>Glassbokser</t>
  </si>
  <si>
    <t>Mais</t>
  </si>
  <si>
    <t>Gulrøtter</t>
  </si>
  <si>
    <t>Squash</t>
  </si>
  <si>
    <t>Gul løk</t>
  </si>
  <si>
    <t>Stk</t>
  </si>
  <si>
    <t>Kg</t>
  </si>
  <si>
    <t>stk</t>
  </si>
  <si>
    <t>store bokser</t>
  </si>
  <si>
    <t>Middag</t>
  </si>
  <si>
    <t>Stekt ris</t>
  </si>
  <si>
    <t>Ris</t>
  </si>
  <si>
    <t>4 kg</t>
  </si>
  <si>
    <t>Egg</t>
  </si>
  <si>
    <t>Løk</t>
  </si>
  <si>
    <t>Sauser</t>
  </si>
  <si>
    <t>Soya saus</t>
  </si>
  <si>
    <t>Oister saus</t>
  </si>
  <si>
    <t>Sweet chili saus</t>
  </si>
  <si>
    <t>Cornflakes</t>
  </si>
  <si>
    <t>bokser</t>
  </si>
  <si>
    <t>Amerikansk blanding</t>
  </si>
  <si>
    <t>12 egg</t>
  </si>
  <si>
    <t>Pølser</t>
  </si>
  <si>
    <t>Shiracha</t>
  </si>
  <si>
    <t>NB: Pris er hentet fra Kolonial.no og meny.no 22. juli 2020. Mulighet å også være oppdatert på tilbud og Sverige priser</t>
  </si>
  <si>
    <t>Tacosuppe</t>
  </si>
  <si>
    <t>ONSDAG</t>
  </si>
  <si>
    <t>Grønnsakssuppe</t>
  </si>
  <si>
    <t>Vegetar lasagne</t>
  </si>
  <si>
    <t>Svin chop suey</t>
  </si>
  <si>
    <t>Nakkekoteletter</t>
  </si>
  <si>
    <t>Shampingjong</t>
  </si>
  <si>
    <t>3 x bokser</t>
  </si>
  <si>
    <t>glassbokser</t>
  </si>
  <si>
    <t>Tacokrydder</t>
  </si>
  <si>
    <t>poser</t>
  </si>
  <si>
    <t>Tortilla chips</t>
  </si>
  <si>
    <t>Jasminris</t>
  </si>
  <si>
    <t>Maisstivelse</t>
  </si>
  <si>
    <t>pakke</t>
  </si>
  <si>
    <t>Kjøttbuljong</t>
  </si>
  <si>
    <t>10 x pakke</t>
  </si>
  <si>
    <t>16 x pakke</t>
  </si>
  <si>
    <t>Brokkoli</t>
  </si>
  <si>
    <t>Vannkastanjer</t>
  </si>
  <si>
    <t>Sjampingjong</t>
  </si>
  <si>
    <t>Stangselleri</t>
  </si>
  <si>
    <t>Couscous salat</t>
  </si>
  <si>
    <t>Couscous</t>
  </si>
  <si>
    <t>Kjøttboller</t>
  </si>
  <si>
    <t>500g</t>
  </si>
  <si>
    <t>900g</t>
  </si>
  <si>
    <t>Tomat</t>
  </si>
  <si>
    <t>Lime</t>
  </si>
  <si>
    <t>Rødløk</t>
  </si>
  <si>
    <t>Kidneybønner</t>
  </si>
  <si>
    <t>Hvitløksbrød</t>
  </si>
  <si>
    <t>Store bokser</t>
  </si>
  <si>
    <t>Bplser</t>
  </si>
  <si>
    <t>Melk</t>
  </si>
  <si>
    <t>Liter</t>
  </si>
  <si>
    <t>Margarin</t>
  </si>
  <si>
    <t>Spinat</t>
  </si>
  <si>
    <t>Lasagneplater</t>
  </si>
  <si>
    <t>pakker</t>
  </si>
  <si>
    <t>Revet ost</t>
  </si>
  <si>
    <t>Laktosefri revet ost</t>
  </si>
  <si>
    <t>pose</t>
  </si>
  <si>
    <t>Hamburger</t>
  </si>
  <si>
    <t>Poteter</t>
  </si>
  <si>
    <t>Søtpoteter</t>
  </si>
  <si>
    <t>Kålrot</t>
  </si>
  <si>
    <t>Purreløk</t>
  </si>
  <si>
    <t>Kjøttpølser</t>
  </si>
  <si>
    <t>Grønnsaksbuljong</t>
  </si>
  <si>
    <t>Flatbrød</t>
  </si>
  <si>
    <t>Sellerirot</t>
  </si>
  <si>
    <t>Hamburgerbrød</t>
  </si>
  <si>
    <t>6 stk</t>
  </si>
  <si>
    <t>Pomfri</t>
  </si>
  <si>
    <t>Syltet agurk</t>
  </si>
  <si>
    <t>1,2kg per stk</t>
  </si>
  <si>
    <t>LØRDAG</t>
  </si>
  <si>
    <t>TORSDAG - SØNDAG</t>
  </si>
  <si>
    <t>4 måltider</t>
  </si>
  <si>
    <t>Pytt i panne</t>
  </si>
  <si>
    <t>Lammelår</t>
  </si>
  <si>
    <t>Laksegryte</t>
  </si>
  <si>
    <t>Kyllinglår + potet</t>
  </si>
  <si>
    <t>Rester</t>
  </si>
  <si>
    <t>FREDAG</t>
  </si>
  <si>
    <t>Purre</t>
  </si>
  <si>
    <t>Gulrot</t>
  </si>
  <si>
    <t>Hodekål</t>
  </si>
  <si>
    <t>Rødkål</t>
  </si>
  <si>
    <t>Vannkastanje</t>
  </si>
  <si>
    <t>Vann</t>
  </si>
  <si>
    <t>liter</t>
  </si>
  <si>
    <t>ss</t>
  </si>
  <si>
    <t>Laks</t>
  </si>
  <si>
    <t>4 x pakker</t>
  </si>
  <si>
    <t>Fiskebulsjong</t>
  </si>
  <si>
    <t>Hvetemel</t>
  </si>
  <si>
    <t>2kg</t>
  </si>
  <si>
    <t>4kg</t>
  </si>
  <si>
    <t>Pølsebrød</t>
  </si>
  <si>
    <t>Lomper</t>
  </si>
  <si>
    <t>Rød løk</t>
  </si>
  <si>
    <t>16 x pakker</t>
  </si>
  <si>
    <t>10 x pakker</t>
  </si>
  <si>
    <t>8 x pakker</t>
  </si>
  <si>
    <t>Kyllinglår</t>
  </si>
  <si>
    <t>Grønland</t>
  </si>
  <si>
    <t>Tomater</t>
  </si>
  <si>
    <t>3 kg</t>
  </si>
  <si>
    <t>Toro Brownies STOR</t>
  </si>
  <si>
    <t>24stk pakker</t>
  </si>
  <si>
    <t>12 x pakke</t>
  </si>
  <si>
    <t>Ostesmørbrød</t>
  </si>
  <si>
    <t>Skinke</t>
  </si>
  <si>
    <t>SUM leiren</t>
  </si>
  <si>
    <t>Vaniljeiskrem</t>
  </si>
  <si>
    <t>3L</t>
  </si>
  <si>
    <t>Strøssel</t>
  </si>
  <si>
    <t>Gélé</t>
  </si>
  <si>
    <t>Laktosefri vaniljesaus</t>
  </si>
  <si>
    <t>boks</t>
  </si>
  <si>
    <t>SUM kjøkkenet</t>
  </si>
  <si>
    <t>3 pk (2*50 stk)</t>
  </si>
  <si>
    <t>Godteri</t>
  </si>
  <si>
    <t>SUM handleliste</t>
  </si>
  <si>
    <t>Hvitløksdressing</t>
  </si>
  <si>
    <t>Grønnsaker/frukt</t>
  </si>
  <si>
    <t>Kjøtt/fisk</t>
  </si>
  <si>
    <t>Hermetikk/glass</t>
  </si>
  <si>
    <t>Allergivennlig</t>
  </si>
  <si>
    <t>Annet</t>
  </si>
  <si>
    <t>Carbs+</t>
  </si>
  <si>
    <t>Kategori</t>
  </si>
  <si>
    <t>Brød Pålegg</t>
  </si>
  <si>
    <t>Drikke</t>
  </si>
  <si>
    <t>Kalorier+</t>
  </si>
  <si>
    <t>Krydder og saus</t>
  </si>
  <si>
    <t>Laktosefri melk</t>
  </si>
  <si>
    <t>TORSDAG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</si>
</sst>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[$kr-414]"/>
    <numFmt numFmtId="165" formatCode="_-[$kr-414]\ * #,##0.00_-;\-[$kr-414]\ * #,##0.00_-;_-[$kr-414]\ * &quot;-&quot;??_-;_-@_-"/>
  </numFmts>
  <fonts count="2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rgb="FF000000"/>
      <name val="Arial"/>
    </font>
    <font>
      <b/>
      <sz val="10"/>
      <color rgb="FFFF0000"/>
      <name val="Arial"/>
    </font>
    <font>
      <sz val="10"/>
      <color rgb="FF000000"/>
      <name val="Roboto"/>
    </font>
    <font>
      <u/>
      <sz val="10"/>
      <color rgb="FF0000FF"/>
      <name val="Arial"/>
    </font>
    <font>
      <b/>
      <sz val="14"/>
      <color theme="1"/>
      <name val="Arial"/>
    </font>
    <font>
      <u/>
      <sz val="10"/>
      <color rgb="FF0000FF"/>
      <name val="Arial"/>
    </font>
    <font>
      <u/>
      <sz val="10"/>
      <color rgb="FF1155CC"/>
      <name val="Arial"/>
    </font>
    <font>
      <sz val="10"/>
      <name val="Arial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22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2"/>
      <name val="Times New Roman"/>
      <family val="1"/>
    </font>
  </fonts>
  <fills count="23">
    <fill>
      <patternFill patternType="none"/>
    </fill>
    <fill>
      <patternFill patternType="gray125"/>
    </fill>
    <fill>
      <patternFill patternType="solid">
        <fgColor rgb="FFF4CCCC"/>
        <bgColor rgb="FFF4CCCC"/>
      </patternFill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  <fill>
      <patternFill patternType="solid">
        <fgColor rgb="FF00FF00"/>
        <bgColor rgb="FF00FF00"/>
      </patternFill>
    </fill>
    <fill>
      <patternFill patternType="solid">
        <fgColor rgb="FF999999"/>
        <bgColor rgb="FF999999"/>
      </patternFill>
    </fill>
    <fill>
      <patternFill patternType="solid">
        <fgColor rgb="FFB7B7B7"/>
        <bgColor rgb="FFB7B7B7"/>
      </patternFill>
    </fill>
    <fill>
      <patternFill patternType="solid">
        <fgColor rgb="FFC9DAF8"/>
        <bgColor rgb="FFC9DAF8"/>
      </patternFill>
    </fill>
    <fill>
      <patternFill patternType="solid">
        <fgColor rgb="FFD9D2E9"/>
        <bgColor rgb="FFD9D2E9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CFE2F3"/>
      </patternFill>
    </fill>
    <fill>
      <patternFill patternType="solid">
        <fgColor rgb="FFFFFF00"/>
        <bgColor rgb="FFD9D2E9"/>
      </patternFill>
    </fill>
    <fill>
      <patternFill patternType="solid">
        <fgColor theme="6" tint="0.39997558519241921"/>
        <bgColor rgb="FFD9D2E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rgb="FFD9EAD3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 applyFont="1" applyAlignment="1"/>
    <xf numFmtId="164" fontId="1" fillId="0" borderId="0" xfId="0" applyNumberFormat="1" applyFont="1" applyAlignment="1">
      <alignment horizontal="right"/>
    </xf>
    <xf numFmtId="0" fontId="1" fillId="0" borderId="0" xfId="0" applyFont="1" applyAlignment="1"/>
    <xf numFmtId="164" fontId="1" fillId="0" borderId="0" xfId="0" applyNumberFormat="1" applyFont="1" applyAlignment="1"/>
    <xf numFmtId="164" fontId="1" fillId="6" borderId="0" xfId="0" applyNumberFormat="1" applyFont="1" applyFill="1" applyAlignment="1"/>
    <xf numFmtId="0" fontId="7" fillId="6" borderId="0" xfId="0" applyFont="1" applyFill="1" applyAlignment="1">
      <alignment horizontal="center"/>
    </xf>
    <xf numFmtId="0" fontId="2" fillId="5" borderId="0" xfId="0" applyFont="1" applyFill="1" applyAlignment="1"/>
    <xf numFmtId="0" fontId="8" fillId="0" borderId="0" xfId="0" applyFont="1" applyAlignment="1"/>
    <xf numFmtId="164" fontId="9" fillId="0" borderId="0" xfId="0" applyNumberFormat="1" applyFont="1" applyAlignment="1"/>
    <xf numFmtId="0" fontId="2" fillId="4" borderId="0" xfId="0" applyFont="1" applyFill="1" applyAlignment="1"/>
    <xf numFmtId="0" fontId="2" fillId="2" borderId="0" xfId="0" applyFont="1" applyFill="1" applyAlignment="1"/>
    <xf numFmtId="0" fontId="1" fillId="6" borderId="0" xfId="0" applyFont="1" applyFill="1"/>
    <xf numFmtId="0" fontId="2" fillId="7" borderId="0" xfId="0" applyFont="1" applyFill="1" applyAlignment="1"/>
    <xf numFmtId="0" fontId="2" fillId="8" borderId="0" xfId="0" applyFont="1" applyFill="1" applyAlignment="1"/>
    <xf numFmtId="0" fontId="2" fillId="9" borderId="0" xfId="0" applyFont="1" applyFill="1" applyAlignment="1"/>
    <xf numFmtId="0" fontId="1" fillId="0" borderId="0" xfId="0" applyFont="1" applyAlignment="1">
      <alignment horizontal="right"/>
    </xf>
    <xf numFmtId="0" fontId="1" fillId="6" borderId="0" xfId="0" applyFont="1" applyFill="1" applyAlignment="1">
      <alignment horizontal="right"/>
    </xf>
    <xf numFmtId="0" fontId="2" fillId="0" borderId="0" xfId="0" applyFont="1" applyAlignment="1"/>
    <xf numFmtId="0" fontId="2" fillId="6" borderId="0" xfId="0" applyFont="1" applyFill="1" applyAlignment="1"/>
    <xf numFmtId="0" fontId="1" fillId="6" borderId="0" xfId="0" applyFont="1" applyFill="1" applyAlignment="1"/>
    <xf numFmtId="0" fontId="0" fillId="0" borderId="0" xfId="0" applyFont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0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Alignment="1"/>
    <xf numFmtId="0" fontId="11" fillId="0" borderId="0" xfId="0" applyFont="1" applyAlignment="1"/>
    <xf numFmtId="0" fontId="11" fillId="0" borderId="1" xfId="0" applyFont="1" applyBorder="1" applyAlignment="1"/>
    <xf numFmtId="165" fontId="0" fillId="0" borderId="0" xfId="0" applyNumberFormat="1" applyFont="1" applyBorder="1" applyAlignment="1"/>
    <xf numFmtId="0" fontId="0" fillId="0" borderId="0" xfId="0" applyFont="1" applyAlignment="1"/>
    <xf numFmtId="164" fontId="1" fillId="0" borderId="0" xfId="0" applyNumberFormat="1" applyFont="1" applyFill="1" applyAlignment="1"/>
    <xf numFmtId="0" fontId="0" fillId="0" borderId="0" xfId="0" applyFont="1" applyFill="1" applyAlignment="1"/>
    <xf numFmtId="0" fontId="11" fillId="0" borderId="1" xfId="0" applyFont="1" applyFill="1" applyBorder="1" applyAlignment="1"/>
    <xf numFmtId="165" fontId="1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/>
    <xf numFmtId="0" fontId="11" fillId="0" borderId="2" xfId="0" applyFont="1" applyFill="1" applyBorder="1" applyAlignment="1"/>
    <xf numFmtId="165" fontId="1" fillId="0" borderId="3" xfId="0" applyNumberFormat="1" applyFont="1" applyFill="1" applyBorder="1" applyAlignment="1"/>
    <xf numFmtId="165" fontId="0" fillId="0" borderId="3" xfId="0" applyNumberFormat="1" applyFont="1" applyFill="1" applyBorder="1" applyAlignment="1"/>
    <xf numFmtId="0" fontId="11" fillId="0" borderId="4" xfId="0" applyFont="1" applyFill="1" applyBorder="1" applyAlignment="1"/>
    <xf numFmtId="0" fontId="11" fillId="0" borderId="0" xfId="0" applyFont="1" applyFill="1" applyAlignment="1"/>
    <xf numFmtId="0" fontId="5" fillId="0" borderId="0" xfId="0" applyFont="1" applyFill="1" applyAlignment="1"/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/>
    <xf numFmtId="0" fontId="6" fillId="0" borderId="0" xfId="0" applyFont="1" applyFill="1" applyAlignment="1"/>
    <xf numFmtId="0" fontId="4" fillId="0" borderId="0" xfId="0" applyFont="1" applyFill="1" applyBorder="1" applyAlignment="1"/>
    <xf numFmtId="0" fontId="11" fillId="0" borderId="10" xfId="0" applyFont="1" applyFill="1" applyBorder="1" applyAlignment="1"/>
    <xf numFmtId="0" fontId="1" fillId="0" borderId="1" xfId="0" applyFont="1" applyFill="1" applyBorder="1" applyAlignment="1"/>
    <xf numFmtId="0" fontId="1" fillId="0" borderId="2" xfId="0" applyFont="1" applyFill="1" applyBorder="1" applyAlignment="1">
      <alignment horizontal="right"/>
    </xf>
    <xf numFmtId="0" fontId="11" fillId="0" borderId="0" xfId="0" applyFont="1" applyFill="1" applyBorder="1" applyAlignment="1"/>
    <xf numFmtId="0" fontId="0" fillId="0" borderId="1" xfId="0" applyFont="1" applyFill="1" applyBorder="1" applyAlignment="1"/>
    <xf numFmtId="0" fontId="0" fillId="0" borderId="2" xfId="0" applyFont="1" applyFill="1" applyBorder="1" applyAlignment="1"/>
    <xf numFmtId="0" fontId="1" fillId="10" borderId="10" xfId="0" applyFont="1" applyFill="1" applyBorder="1" applyAlignment="1"/>
    <xf numFmtId="0" fontId="1" fillId="10" borderId="3" xfId="0" applyFont="1" applyFill="1" applyBorder="1" applyAlignment="1"/>
    <xf numFmtId="0" fontId="1" fillId="10" borderId="4" xfId="0" applyFont="1" applyFill="1" applyBorder="1" applyAlignment="1">
      <alignment horizontal="right"/>
    </xf>
    <xf numFmtId="165" fontId="1" fillId="0" borderId="2" xfId="0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/>
    <xf numFmtId="165" fontId="1" fillId="10" borderId="4" xfId="0" applyNumberFormat="1" applyFont="1" applyFill="1" applyBorder="1" applyAlignment="1">
      <alignment horizontal="right"/>
    </xf>
    <xf numFmtId="165" fontId="1" fillId="0" borderId="2" xfId="0" applyNumberFormat="1" applyFont="1" applyFill="1" applyBorder="1" applyAlignment="1"/>
    <xf numFmtId="0" fontId="12" fillId="0" borderId="0" xfId="0" applyFont="1" applyFill="1" applyBorder="1" applyAlignment="1"/>
    <xf numFmtId="0" fontId="1" fillId="0" borderId="2" xfId="0" applyFont="1" applyFill="1" applyBorder="1" applyAlignment="1"/>
    <xf numFmtId="0" fontId="1" fillId="11" borderId="9" xfId="0" applyFont="1" applyFill="1" applyBorder="1" applyAlignment="1">
      <alignment horizontal="right"/>
    </xf>
    <xf numFmtId="0" fontId="1" fillId="11" borderId="2" xfId="0" applyFont="1" applyFill="1" applyBorder="1" applyAlignment="1">
      <alignment horizontal="right"/>
    </xf>
    <xf numFmtId="0" fontId="2" fillId="12" borderId="10" xfId="0" applyFont="1" applyFill="1" applyBorder="1" applyAlignment="1"/>
    <xf numFmtId="0" fontId="2" fillId="12" borderId="4" xfId="0" applyFont="1" applyFill="1" applyBorder="1" applyAlignment="1">
      <alignment horizontal="right"/>
    </xf>
    <xf numFmtId="0" fontId="12" fillId="11" borderId="8" xfId="0" applyFont="1" applyFill="1" applyBorder="1" applyAlignment="1"/>
    <xf numFmtId="0" fontId="12" fillId="11" borderId="1" xfId="0" applyFont="1" applyFill="1" applyBorder="1" applyAlignment="1"/>
    <xf numFmtId="0" fontId="15" fillId="12" borderId="5" xfId="0" applyFont="1" applyFill="1" applyBorder="1" applyAlignment="1"/>
    <xf numFmtId="165" fontId="15" fillId="12" borderId="7" xfId="0" applyNumberFormat="1" applyFont="1" applyFill="1" applyBorder="1" applyAlignment="1"/>
    <xf numFmtId="0" fontId="12" fillId="0" borderId="0" xfId="0" applyFont="1" applyAlignment="1"/>
    <xf numFmtId="0" fontId="11" fillId="6" borderId="0" xfId="0" applyFont="1" applyFill="1" applyAlignment="1"/>
    <xf numFmtId="0" fontId="12" fillId="6" borderId="0" xfId="0" applyFont="1" applyFill="1" applyAlignment="1"/>
    <xf numFmtId="0" fontId="10" fillId="0" borderId="0" xfId="0" applyFont="1" applyFill="1" applyAlignment="1"/>
    <xf numFmtId="164" fontId="10" fillId="0" borderId="0" xfId="0" applyNumberFormat="1" applyFont="1" applyFill="1" applyAlignment="1"/>
    <xf numFmtId="0" fontId="1" fillId="0" borderId="0" xfId="0" applyFont="1" applyBorder="1" applyAlignment="1"/>
    <xf numFmtId="0" fontId="14" fillId="0" borderId="8" xfId="0" applyFont="1" applyBorder="1" applyAlignment="1"/>
    <xf numFmtId="0" fontId="0" fillId="0" borderId="9" xfId="0" applyFont="1" applyBorder="1" applyAlignment="1"/>
    <xf numFmtId="0" fontId="14" fillId="0" borderId="1" xfId="0" applyFont="1" applyBorder="1" applyAlignment="1"/>
    <xf numFmtId="0" fontId="0" fillId="0" borderId="2" xfId="0" applyFont="1" applyBorder="1" applyAlignment="1"/>
    <xf numFmtId="0" fontId="14" fillId="13" borderId="5" xfId="0" applyFont="1" applyFill="1" applyBorder="1" applyAlignment="1"/>
    <xf numFmtId="0" fontId="0" fillId="13" borderId="7" xfId="0" applyFont="1" applyFill="1" applyBorder="1" applyAlignment="1"/>
    <xf numFmtId="0" fontId="15" fillId="0" borderId="0" xfId="0" applyFont="1" applyBorder="1" applyAlignment="1">
      <alignment horizontal="center"/>
    </xf>
    <xf numFmtId="0" fontId="0" fillId="0" borderId="0" xfId="0" applyFont="1" applyBorder="1" applyAlignment="1"/>
    <xf numFmtId="0" fontId="1" fillId="3" borderId="1" xfId="0" applyFont="1" applyFill="1" applyBorder="1" applyAlignment="1"/>
    <xf numFmtId="164" fontId="1" fillId="13" borderId="2" xfId="0" applyNumberFormat="1" applyFont="1" applyFill="1" applyBorder="1" applyAlignment="1">
      <alignment horizontal="right"/>
    </xf>
    <xf numFmtId="0" fontId="1" fillId="0" borderId="1" xfId="0" applyFont="1" applyBorder="1" applyAlignment="1"/>
    <xf numFmtId="0" fontId="1" fillId="0" borderId="2" xfId="0" applyFont="1" applyBorder="1" applyAlignment="1"/>
    <xf numFmtId="0" fontId="14" fillId="0" borderId="0" xfId="0" applyFont="1" applyBorder="1" applyAlignment="1"/>
    <xf numFmtId="165" fontId="0" fillId="0" borderId="2" xfId="0" applyNumberFormat="1" applyFont="1" applyBorder="1" applyAlignment="1"/>
    <xf numFmtId="165" fontId="1" fillId="0" borderId="2" xfId="0" applyNumberFormat="1" applyFont="1" applyBorder="1" applyAlignment="1"/>
    <xf numFmtId="0" fontId="0" fillId="0" borderId="1" xfId="0" applyFont="1" applyBorder="1" applyAlignment="1"/>
    <xf numFmtId="0" fontId="11" fillId="0" borderId="0" xfId="0" applyFont="1" applyBorder="1" applyAlignment="1"/>
    <xf numFmtId="165" fontId="1" fillId="0" borderId="0" xfId="0" applyNumberFormat="1" applyFont="1" applyBorder="1" applyAlignment="1"/>
    <xf numFmtId="0" fontId="12" fillId="0" borderId="0" xfId="0" applyFont="1" applyFill="1" applyBorder="1" applyAlignment="1">
      <alignment horizontal="center"/>
    </xf>
    <xf numFmtId="0" fontId="2" fillId="0" borderId="1" xfId="0" applyFont="1" applyBorder="1" applyAlignment="1"/>
    <xf numFmtId="0" fontId="1" fillId="0" borderId="0" xfId="0" applyFont="1" applyAlignment="1">
      <alignment horizontal="center"/>
    </xf>
    <xf numFmtId="0" fontId="12" fillId="0" borderId="0" xfId="0" applyFont="1" applyFill="1" applyAlignment="1"/>
    <xf numFmtId="165" fontId="1" fillId="0" borderId="0" xfId="0" applyNumberFormat="1" applyFont="1" applyFill="1" applyBorder="1" applyAlignment="1"/>
    <xf numFmtId="0" fontId="12" fillId="0" borderId="1" xfId="0" applyFont="1" applyFill="1" applyBorder="1" applyAlignment="1"/>
    <xf numFmtId="0" fontId="11" fillId="0" borderId="0" xfId="0" applyFont="1" applyAlignment="1">
      <alignment horizontal="center"/>
    </xf>
    <xf numFmtId="0" fontId="2" fillId="0" borderId="0" xfId="0" applyFont="1" applyBorder="1" applyAlignment="1"/>
    <xf numFmtId="164" fontId="12" fillId="0" borderId="0" xfId="0" applyNumberFormat="1" applyFont="1" applyFill="1" applyBorder="1" applyAlignment="1">
      <alignment horizontal="center"/>
    </xf>
    <xf numFmtId="165" fontId="11" fillId="0" borderId="0" xfId="0" applyNumberFormat="1" applyFont="1" applyFill="1" applyBorder="1" applyAlignment="1"/>
    <xf numFmtId="0" fontId="14" fillId="0" borderId="0" xfId="0" applyFont="1" applyFill="1" applyBorder="1" applyAlignment="1"/>
    <xf numFmtId="165" fontId="14" fillId="0" borderId="0" xfId="0" applyNumberFormat="1" applyFont="1" applyFill="1" applyBorder="1" applyAlignment="1"/>
    <xf numFmtId="0" fontId="19" fillId="0" borderId="1" xfId="0" applyFont="1" applyFill="1" applyBorder="1" applyAlignment="1"/>
    <xf numFmtId="0" fontId="19" fillId="0" borderId="0" xfId="0" applyFont="1" applyFill="1" applyBorder="1" applyAlignment="1"/>
    <xf numFmtId="0" fontId="20" fillId="0" borderId="0" xfId="0" applyFont="1" applyAlignment="1">
      <alignment vertical="center"/>
    </xf>
    <xf numFmtId="165" fontId="19" fillId="0" borderId="0" xfId="0" applyNumberFormat="1" applyFont="1" applyFill="1" applyBorder="1" applyAlignment="1"/>
    <xf numFmtId="0" fontId="19" fillId="0" borderId="1" xfId="0" applyFont="1" applyBorder="1" applyAlignment="1"/>
    <xf numFmtId="0" fontId="1" fillId="0" borderId="0" xfId="0" applyFont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12" fillId="13" borderId="10" xfId="0" applyFont="1" applyFill="1" applyBorder="1" applyAlignment="1"/>
    <xf numFmtId="164" fontId="12" fillId="13" borderId="4" xfId="0" applyNumberFormat="1" applyFont="1" applyFill="1" applyBorder="1" applyAlignment="1">
      <alignment horizontal="right"/>
    </xf>
    <xf numFmtId="0" fontId="15" fillId="12" borderId="8" xfId="0" applyFont="1" applyFill="1" applyBorder="1" applyAlignment="1"/>
    <xf numFmtId="165" fontId="15" fillId="12" borderId="9" xfId="0" applyNumberFormat="1" applyFont="1" applyFill="1" applyBorder="1" applyAlignment="1"/>
    <xf numFmtId="0" fontId="15" fillId="12" borderId="1" xfId="0" applyFont="1" applyFill="1" applyBorder="1" applyAlignment="1"/>
    <xf numFmtId="165" fontId="15" fillId="12" borderId="2" xfId="0" applyNumberFormat="1" applyFont="1" applyFill="1" applyBorder="1" applyAlignment="1"/>
    <xf numFmtId="0" fontId="14" fillId="0" borderId="1" xfId="0" applyFont="1" applyFill="1" applyBorder="1" applyAlignment="1"/>
    <xf numFmtId="0" fontId="12" fillId="14" borderId="5" xfId="0" applyFont="1" applyFill="1" applyBorder="1" applyAlignment="1">
      <alignment horizontal="center"/>
    </xf>
    <xf numFmtId="0" fontId="12" fillId="14" borderId="6" xfId="0" applyFont="1" applyFill="1" applyBorder="1" applyAlignment="1">
      <alignment horizontal="center"/>
    </xf>
    <xf numFmtId="0" fontId="12" fillId="14" borderId="7" xfId="0" applyFont="1" applyFill="1" applyBorder="1" applyAlignment="1">
      <alignment horizontal="center"/>
    </xf>
    <xf numFmtId="164" fontId="12" fillId="14" borderId="7" xfId="0" applyNumberFormat="1" applyFont="1" applyFill="1" applyBorder="1" applyAlignment="1">
      <alignment horizontal="center"/>
    </xf>
    <xf numFmtId="0" fontId="12" fillId="15" borderId="5" xfId="0" applyFont="1" applyFill="1" applyBorder="1" applyAlignment="1">
      <alignment horizontal="center"/>
    </xf>
    <xf numFmtId="0" fontId="12" fillId="15" borderId="6" xfId="0" applyFont="1" applyFill="1" applyBorder="1" applyAlignment="1">
      <alignment horizontal="center"/>
    </xf>
    <xf numFmtId="164" fontId="12" fillId="15" borderId="7" xfId="0" applyNumberFormat="1" applyFont="1" applyFill="1" applyBorder="1" applyAlignment="1">
      <alignment horizontal="center"/>
    </xf>
    <xf numFmtId="0" fontId="12" fillId="3" borderId="10" xfId="0" applyFont="1" applyFill="1" applyBorder="1" applyAlignment="1"/>
    <xf numFmtId="0" fontId="12" fillId="3" borderId="3" xfId="0" applyFont="1" applyFill="1" applyBorder="1" applyAlignment="1"/>
    <xf numFmtId="165" fontId="12" fillId="3" borderId="4" xfId="0" applyNumberFormat="1" applyFont="1" applyFill="1" applyBorder="1" applyAlignment="1">
      <alignment horizontal="right"/>
    </xf>
    <xf numFmtId="165" fontId="12" fillId="3" borderId="3" xfId="0" applyNumberFormat="1" applyFont="1" applyFill="1" applyBorder="1" applyAlignment="1"/>
    <xf numFmtId="165" fontId="12" fillId="3" borderId="3" xfId="0" applyNumberFormat="1" applyFont="1" applyFill="1" applyBorder="1" applyAlignment="1">
      <alignment horizontal="right"/>
    </xf>
    <xf numFmtId="0" fontId="11" fillId="0" borderId="2" xfId="0" applyFont="1" applyFill="1" applyBorder="1" applyAlignment="1">
      <alignment horizontal="right"/>
    </xf>
    <xf numFmtId="0" fontId="0" fillId="0" borderId="0" xfId="0" applyFont="1" applyAlignment="1"/>
    <xf numFmtId="0" fontId="15" fillId="0" borderId="0" xfId="0" applyFont="1" applyFill="1" applyAlignment="1"/>
    <xf numFmtId="0" fontId="19" fillId="0" borderId="0" xfId="0" applyFont="1" applyBorder="1" applyAlignment="1"/>
    <xf numFmtId="0" fontId="2" fillId="0" borderId="0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19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" fillId="18" borderId="0" xfId="0" applyFont="1" applyFill="1" applyBorder="1" applyAlignment="1">
      <alignment horizontal="center"/>
    </xf>
    <xf numFmtId="0" fontId="12" fillId="17" borderId="0" xfId="0" applyFont="1" applyFill="1" applyBorder="1" applyAlignment="1">
      <alignment horizontal="center"/>
    </xf>
    <xf numFmtId="0" fontId="2" fillId="16" borderId="0" xfId="0" applyFont="1" applyFill="1" applyBorder="1" applyAlignment="1">
      <alignment horizontal="center"/>
    </xf>
    <xf numFmtId="0" fontId="15" fillId="20" borderId="0" xfId="0" applyFont="1" applyFill="1" applyBorder="1" applyAlignment="1">
      <alignment horizontal="center"/>
    </xf>
    <xf numFmtId="0" fontId="15" fillId="21" borderId="0" xfId="0" applyFont="1" applyFill="1" applyBorder="1" applyAlignment="1">
      <alignment horizontal="center"/>
    </xf>
    <xf numFmtId="0" fontId="15" fillId="22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15" fillId="0" borderId="3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0" fillId="0" borderId="0" xfId="0" applyFont="1" applyAlignment="1"/>
    <xf numFmtId="0" fontId="12" fillId="12" borderId="8" xfId="0" applyFont="1" applyFill="1" applyBorder="1" applyAlignment="1">
      <alignment horizontal="center"/>
    </xf>
    <xf numFmtId="0" fontId="12" fillId="12" borderId="9" xfId="0" applyFont="1" applyFill="1" applyBorder="1" applyAlignment="1">
      <alignment horizontal="center"/>
    </xf>
    <xf numFmtId="164" fontId="2" fillId="12" borderId="10" xfId="0" applyNumberFormat="1" applyFont="1" applyFill="1" applyBorder="1" applyAlignment="1">
      <alignment horizontal="center"/>
    </xf>
    <xf numFmtId="164" fontId="2" fillId="12" borderId="4" xfId="0" applyNumberFormat="1" applyFont="1" applyFill="1" applyBorder="1" applyAlignment="1">
      <alignment horizontal="center"/>
    </xf>
  </cellXfs>
  <cellStyles count="1">
    <cellStyle name="Normal" xfId="0" builtinId="0"/>
  </cellStyles>
  <dxfs count="11"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FF99FF"/>
      <color rgb="FF00FFFF"/>
      <color rgb="FFF5B9FF"/>
      <color rgb="FF67FFF1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49698</xdr:colOff>
      <xdr:row>9</xdr:row>
      <xdr:rowOff>0</xdr:rowOff>
    </xdr:from>
    <xdr:to>
      <xdr:col>4</xdr:col>
      <xdr:colOff>564048</xdr:colOff>
      <xdr:row>9</xdr:row>
      <xdr:rowOff>149162</xdr:rowOff>
    </xdr:to>
    <xdr:pic>
      <xdr:nvPicPr>
        <xdr:cNvPr id="21" name="Bilde 20" descr="KIWI skriver lavprishistorie i Norge | KIWI">
          <a:extLst>
            <a:ext uri="{FF2B5EF4-FFF2-40B4-BE49-F238E27FC236}">
              <a16:creationId xmlns:a16="http://schemas.microsoft.com/office/drawing/2014/main" id="{EA0B782B-4B0D-4E3A-A5E0-1DF56ADBA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20" y="1623391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49698</xdr:colOff>
      <xdr:row>9</xdr:row>
      <xdr:rowOff>165652</xdr:rowOff>
    </xdr:from>
    <xdr:to>
      <xdr:col>4</xdr:col>
      <xdr:colOff>564048</xdr:colOff>
      <xdr:row>10</xdr:row>
      <xdr:rowOff>149162</xdr:rowOff>
    </xdr:to>
    <xdr:pic>
      <xdr:nvPicPr>
        <xdr:cNvPr id="22" name="Bilde 21" descr="KIWI skriver lavprishistorie i Norge | KIWI">
          <a:extLst>
            <a:ext uri="{FF2B5EF4-FFF2-40B4-BE49-F238E27FC236}">
              <a16:creationId xmlns:a16="http://schemas.microsoft.com/office/drawing/2014/main" id="{32533246-3C71-4EDA-B2C2-37E7F289C3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20" y="1789043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49696</xdr:colOff>
      <xdr:row>8</xdr:row>
      <xdr:rowOff>24848</xdr:rowOff>
    </xdr:from>
    <xdr:to>
      <xdr:col>4</xdr:col>
      <xdr:colOff>564046</xdr:colOff>
      <xdr:row>9</xdr:row>
      <xdr:rowOff>8358</xdr:rowOff>
    </xdr:to>
    <xdr:pic>
      <xdr:nvPicPr>
        <xdr:cNvPr id="23" name="Bilde 22" descr="KIWI skriver lavprishistorie i Norge | KIWI">
          <a:extLst>
            <a:ext uri="{FF2B5EF4-FFF2-40B4-BE49-F238E27FC236}">
              <a16:creationId xmlns:a16="http://schemas.microsoft.com/office/drawing/2014/main" id="{3C1FC751-3600-4C96-AC48-E19839921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18" y="1482587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41415</xdr:colOff>
      <xdr:row>5</xdr:row>
      <xdr:rowOff>0</xdr:rowOff>
    </xdr:from>
    <xdr:to>
      <xdr:col>4</xdr:col>
      <xdr:colOff>555765</xdr:colOff>
      <xdr:row>5</xdr:row>
      <xdr:rowOff>149162</xdr:rowOff>
    </xdr:to>
    <xdr:pic>
      <xdr:nvPicPr>
        <xdr:cNvPr id="24" name="Bilde 23" descr="KIWI skriver lavprishistorie i Norge | KIWI">
          <a:extLst>
            <a:ext uri="{FF2B5EF4-FFF2-40B4-BE49-F238E27FC236}">
              <a16:creationId xmlns:a16="http://schemas.microsoft.com/office/drawing/2014/main" id="{EBCB2304-BE08-47B6-AB9F-482C0F9FDB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1937" y="944217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49698</xdr:colOff>
      <xdr:row>11</xdr:row>
      <xdr:rowOff>0</xdr:rowOff>
    </xdr:from>
    <xdr:to>
      <xdr:col>4</xdr:col>
      <xdr:colOff>564048</xdr:colOff>
      <xdr:row>11</xdr:row>
      <xdr:rowOff>149162</xdr:rowOff>
    </xdr:to>
    <xdr:pic>
      <xdr:nvPicPr>
        <xdr:cNvPr id="25" name="Bilde 24" descr="KIWI skriver lavprishistorie i Norge | KIWI">
          <a:extLst>
            <a:ext uri="{FF2B5EF4-FFF2-40B4-BE49-F238E27FC236}">
              <a16:creationId xmlns:a16="http://schemas.microsoft.com/office/drawing/2014/main" id="{0B574CF0-8856-4A4C-A16F-9E0BEC1F6E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20" y="1954696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49698</xdr:colOff>
      <xdr:row>12</xdr:row>
      <xdr:rowOff>0</xdr:rowOff>
    </xdr:from>
    <xdr:to>
      <xdr:col>4</xdr:col>
      <xdr:colOff>564048</xdr:colOff>
      <xdr:row>12</xdr:row>
      <xdr:rowOff>149162</xdr:rowOff>
    </xdr:to>
    <xdr:pic>
      <xdr:nvPicPr>
        <xdr:cNvPr id="26" name="Bilde 25" descr="KIWI skriver lavprishistorie i Norge | KIWI">
          <a:extLst>
            <a:ext uri="{FF2B5EF4-FFF2-40B4-BE49-F238E27FC236}">
              <a16:creationId xmlns:a16="http://schemas.microsoft.com/office/drawing/2014/main" id="{3D9B6388-B6BB-47EE-93AA-CA4234925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20" y="2120348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49698</xdr:colOff>
      <xdr:row>13</xdr:row>
      <xdr:rowOff>0</xdr:rowOff>
    </xdr:from>
    <xdr:to>
      <xdr:col>4</xdr:col>
      <xdr:colOff>564048</xdr:colOff>
      <xdr:row>13</xdr:row>
      <xdr:rowOff>149162</xdr:rowOff>
    </xdr:to>
    <xdr:pic>
      <xdr:nvPicPr>
        <xdr:cNvPr id="27" name="Bilde 26" descr="KIWI skriver lavprishistorie i Norge | KIWI">
          <a:extLst>
            <a:ext uri="{FF2B5EF4-FFF2-40B4-BE49-F238E27FC236}">
              <a16:creationId xmlns:a16="http://schemas.microsoft.com/office/drawing/2014/main" id="{B7690488-6500-46B4-B419-141F73F489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20" y="2286000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49698</xdr:colOff>
      <xdr:row>16</xdr:row>
      <xdr:rowOff>0</xdr:rowOff>
    </xdr:from>
    <xdr:to>
      <xdr:col>4</xdr:col>
      <xdr:colOff>564048</xdr:colOff>
      <xdr:row>16</xdr:row>
      <xdr:rowOff>149162</xdr:rowOff>
    </xdr:to>
    <xdr:pic>
      <xdr:nvPicPr>
        <xdr:cNvPr id="29" name="Bilde 28" descr="KIWI skriver lavprishistorie i Norge | KIWI">
          <a:extLst>
            <a:ext uri="{FF2B5EF4-FFF2-40B4-BE49-F238E27FC236}">
              <a16:creationId xmlns:a16="http://schemas.microsoft.com/office/drawing/2014/main" id="{4E6E5F98-1B57-4510-905D-5C8BB2902F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20" y="2782957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57978</xdr:colOff>
      <xdr:row>19</xdr:row>
      <xdr:rowOff>62054</xdr:rowOff>
    </xdr:from>
    <xdr:to>
      <xdr:col>4</xdr:col>
      <xdr:colOff>530087</xdr:colOff>
      <xdr:row>19</xdr:row>
      <xdr:rowOff>133717</xdr:rowOff>
    </xdr:to>
    <xdr:pic>
      <xdr:nvPicPr>
        <xdr:cNvPr id="31" name="Bilde 30">
          <a:extLst>
            <a:ext uri="{FF2B5EF4-FFF2-40B4-BE49-F238E27FC236}">
              <a16:creationId xmlns:a16="http://schemas.microsoft.com/office/drawing/2014/main" id="{48440EFF-1C88-4334-927D-3C880E6AB8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3341967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49696</xdr:colOff>
      <xdr:row>20</xdr:row>
      <xdr:rowOff>66261</xdr:rowOff>
    </xdr:from>
    <xdr:to>
      <xdr:col>4</xdr:col>
      <xdr:colOff>521805</xdr:colOff>
      <xdr:row>20</xdr:row>
      <xdr:rowOff>137924</xdr:rowOff>
    </xdr:to>
    <xdr:pic>
      <xdr:nvPicPr>
        <xdr:cNvPr id="32" name="Bilde 31">
          <a:extLst>
            <a:ext uri="{FF2B5EF4-FFF2-40B4-BE49-F238E27FC236}">
              <a16:creationId xmlns:a16="http://schemas.microsoft.com/office/drawing/2014/main" id="{8892DBBF-B5DF-49AE-9019-CDD2D02B23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18" y="3511826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157370</xdr:colOff>
      <xdr:row>21</xdr:row>
      <xdr:rowOff>1</xdr:rowOff>
    </xdr:from>
    <xdr:to>
      <xdr:col>4</xdr:col>
      <xdr:colOff>462461</xdr:colOff>
      <xdr:row>21</xdr:row>
      <xdr:rowOff>184822</xdr:rowOff>
    </xdr:to>
    <xdr:pic>
      <xdr:nvPicPr>
        <xdr:cNvPr id="35" name="Bilde 34" descr="TINE – Wikipedia">
          <a:extLst>
            <a:ext uri="{FF2B5EF4-FFF2-40B4-BE49-F238E27FC236}">
              <a16:creationId xmlns:a16="http://schemas.microsoft.com/office/drawing/2014/main" id="{5DC78DF5-2278-4848-B931-8BB1F633D9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7892" y="3611218"/>
          <a:ext cx="305091" cy="1871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160683</xdr:colOff>
      <xdr:row>22</xdr:row>
      <xdr:rowOff>11596</xdr:rowOff>
    </xdr:from>
    <xdr:to>
      <xdr:col>4</xdr:col>
      <xdr:colOff>465774</xdr:colOff>
      <xdr:row>23</xdr:row>
      <xdr:rowOff>33130</xdr:rowOff>
    </xdr:to>
    <xdr:pic>
      <xdr:nvPicPr>
        <xdr:cNvPr id="36" name="Bilde 35" descr="TINE – Wikipedia">
          <a:extLst>
            <a:ext uri="{FF2B5EF4-FFF2-40B4-BE49-F238E27FC236}">
              <a16:creationId xmlns:a16="http://schemas.microsoft.com/office/drawing/2014/main" id="{92DC1461-6938-469F-AE35-964C27EC16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1205" y="3788466"/>
          <a:ext cx="305091" cy="1871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49698</xdr:colOff>
      <xdr:row>36</xdr:row>
      <xdr:rowOff>0</xdr:rowOff>
    </xdr:from>
    <xdr:to>
      <xdr:col>4</xdr:col>
      <xdr:colOff>564048</xdr:colOff>
      <xdr:row>36</xdr:row>
      <xdr:rowOff>149162</xdr:rowOff>
    </xdr:to>
    <xdr:pic>
      <xdr:nvPicPr>
        <xdr:cNvPr id="39" name="Bilde 38" descr="KIWI skriver lavprishistorie i Norge | KIWI">
          <a:extLst>
            <a:ext uri="{FF2B5EF4-FFF2-40B4-BE49-F238E27FC236}">
              <a16:creationId xmlns:a16="http://schemas.microsoft.com/office/drawing/2014/main" id="{EF6C2637-9F70-419D-B3AB-EE2408538A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20" y="6940826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115956</xdr:colOff>
      <xdr:row>30</xdr:row>
      <xdr:rowOff>0</xdr:rowOff>
    </xdr:from>
    <xdr:to>
      <xdr:col>4</xdr:col>
      <xdr:colOff>430695</xdr:colOff>
      <xdr:row>30</xdr:row>
      <xdr:rowOff>155630</xdr:rowOff>
    </xdr:to>
    <xdr:pic>
      <xdr:nvPicPr>
        <xdr:cNvPr id="41" name="Bilde 40" descr="Logoarkiv - NorgesGruppen">
          <a:extLst>
            <a:ext uri="{FF2B5EF4-FFF2-40B4-BE49-F238E27FC236}">
              <a16:creationId xmlns:a16="http://schemas.microsoft.com/office/drawing/2014/main" id="{0FEE6D91-40EB-452D-A933-CD17C49D70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7306" y="5857875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110986</xdr:colOff>
      <xdr:row>30</xdr:row>
      <xdr:rowOff>160683</xdr:rowOff>
    </xdr:from>
    <xdr:to>
      <xdr:col>4</xdr:col>
      <xdr:colOff>425725</xdr:colOff>
      <xdr:row>31</xdr:row>
      <xdr:rowOff>150661</xdr:rowOff>
    </xdr:to>
    <xdr:pic>
      <xdr:nvPicPr>
        <xdr:cNvPr id="42" name="Bilde 41" descr="Logoarkiv - NorgesGruppen">
          <a:extLst>
            <a:ext uri="{FF2B5EF4-FFF2-40B4-BE49-F238E27FC236}">
              <a16:creationId xmlns:a16="http://schemas.microsoft.com/office/drawing/2014/main" id="{D6615125-770C-4EBE-B727-A2E6DBF5B3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1508" y="6115879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107674</xdr:colOff>
      <xdr:row>31</xdr:row>
      <xdr:rowOff>149087</xdr:rowOff>
    </xdr:from>
    <xdr:to>
      <xdr:col>4</xdr:col>
      <xdr:colOff>422413</xdr:colOff>
      <xdr:row>32</xdr:row>
      <xdr:rowOff>139065</xdr:rowOff>
    </xdr:to>
    <xdr:pic>
      <xdr:nvPicPr>
        <xdr:cNvPr id="43" name="Bilde 42" descr="Logoarkiv - NorgesGruppen">
          <a:extLst>
            <a:ext uri="{FF2B5EF4-FFF2-40B4-BE49-F238E27FC236}">
              <a16:creationId xmlns:a16="http://schemas.microsoft.com/office/drawing/2014/main" id="{C10D5898-1A0D-4254-AEDF-0103B95633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8196" y="6269935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115956</xdr:colOff>
      <xdr:row>32</xdr:row>
      <xdr:rowOff>157370</xdr:rowOff>
    </xdr:from>
    <xdr:to>
      <xdr:col>4</xdr:col>
      <xdr:colOff>430695</xdr:colOff>
      <xdr:row>33</xdr:row>
      <xdr:rowOff>147348</xdr:rowOff>
    </xdr:to>
    <xdr:pic>
      <xdr:nvPicPr>
        <xdr:cNvPr id="44" name="Bilde 43" descr="Logoarkiv - NorgesGruppen">
          <a:extLst>
            <a:ext uri="{FF2B5EF4-FFF2-40B4-BE49-F238E27FC236}">
              <a16:creationId xmlns:a16="http://schemas.microsoft.com/office/drawing/2014/main" id="{8B0C36EB-3652-4231-BED6-F7DEE3D241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6478" y="6443870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41416</xdr:colOff>
      <xdr:row>37</xdr:row>
      <xdr:rowOff>8283</xdr:rowOff>
    </xdr:from>
    <xdr:to>
      <xdr:col>4</xdr:col>
      <xdr:colOff>555766</xdr:colOff>
      <xdr:row>38</xdr:row>
      <xdr:rowOff>1581</xdr:rowOff>
    </xdr:to>
    <xdr:pic>
      <xdr:nvPicPr>
        <xdr:cNvPr id="45" name="Bilde 44" descr="KIWI skriver lavprishistorie i Norge | KIWI">
          <a:extLst>
            <a:ext uri="{FF2B5EF4-FFF2-40B4-BE49-F238E27FC236}">
              <a16:creationId xmlns:a16="http://schemas.microsoft.com/office/drawing/2014/main" id="{63792175-E015-4906-8E9E-E19410172C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1938" y="7123044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99395</xdr:colOff>
      <xdr:row>34</xdr:row>
      <xdr:rowOff>0</xdr:rowOff>
    </xdr:from>
    <xdr:to>
      <xdr:col>4</xdr:col>
      <xdr:colOff>414134</xdr:colOff>
      <xdr:row>34</xdr:row>
      <xdr:rowOff>155630</xdr:rowOff>
    </xdr:to>
    <xdr:pic>
      <xdr:nvPicPr>
        <xdr:cNvPr id="47" name="Bilde 46" descr="Logoarkiv - NorgesGruppen">
          <a:extLst>
            <a:ext uri="{FF2B5EF4-FFF2-40B4-BE49-F238E27FC236}">
              <a16:creationId xmlns:a16="http://schemas.microsoft.com/office/drawing/2014/main" id="{B78AF73D-CACF-4098-A620-8AF0266A2E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9917" y="6617804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99396</xdr:colOff>
      <xdr:row>35</xdr:row>
      <xdr:rowOff>0</xdr:rowOff>
    </xdr:from>
    <xdr:to>
      <xdr:col>4</xdr:col>
      <xdr:colOff>414135</xdr:colOff>
      <xdr:row>35</xdr:row>
      <xdr:rowOff>155630</xdr:rowOff>
    </xdr:to>
    <xdr:pic>
      <xdr:nvPicPr>
        <xdr:cNvPr id="49" name="Bilde 48" descr="Logoarkiv - NorgesGruppen">
          <a:extLst>
            <a:ext uri="{FF2B5EF4-FFF2-40B4-BE49-F238E27FC236}">
              <a16:creationId xmlns:a16="http://schemas.microsoft.com/office/drawing/2014/main" id="{A620BDBA-6809-4C86-B764-E71277557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9918" y="6783457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12</xdr:col>
      <xdr:colOff>114300</xdr:colOff>
      <xdr:row>5</xdr:row>
      <xdr:rowOff>0</xdr:rowOff>
    </xdr:from>
    <xdr:ext cx="514350" cy="149162"/>
    <xdr:pic>
      <xdr:nvPicPr>
        <xdr:cNvPr id="153" name="Bilde 152" descr="KIWI skriver lavprishistorie i Norge | KIWI">
          <a:extLst>
            <a:ext uri="{FF2B5EF4-FFF2-40B4-BE49-F238E27FC236}">
              <a16:creationId xmlns:a16="http://schemas.microsoft.com/office/drawing/2014/main" id="{7FF684A9-FD17-4691-A905-462787AD68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44014" y="966107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114300</xdr:colOff>
      <xdr:row>6</xdr:row>
      <xdr:rowOff>9525</xdr:rowOff>
    </xdr:from>
    <xdr:ext cx="514350" cy="149162"/>
    <xdr:pic>
      <xdr:nvPicPr>
        <xdr:cNvPr id="154" name="Bilde 153" descr="KIWI skriver lavprishistorie i Norge | KIWI">
          <a:extLst>
            <a:ext uri="{FF2B5EF4-FFF2-40B4-BE49-F238E27FC236}">
              <a16:creationId xmlns:a16="http://schemas.microsoft.com/office/drawing/2014/main" id="{CD15C5B5-4570-4D0D-B027-1E3F7D9469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44014" y="1152525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114300</xdr:colOff>
      <xdr:row>18</xdr:row>
      <xdr:rowOff>0</xdr:rowOff>
    </xdr:from>
    <xdr:ext cx="514350" cy="149162"/>
    <xdr:pic>
      <xdr:nvPicPr>
        <xdr:cNvPr id="155" name="Bilde 154" descr="KIWI skriver lavprishistorie i Norge | KIWI">
          <a:extLst>
            <a:ext uri="{FF2B5EF4-FFF2-40B4-BE49-F238E27FC236}">
              <a16:creationId xmlns:a16="http://schemas.microsoft.com/office/drawing/2014/main" id="{16B2A935-E506-4BBD-A718-60C2573DB1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44014" y="3116036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133350</xdr:colOff>
      <xdr:row>30</xdr:row>
      <xdr:rowOff>47625</xdr:rowOff>
    </xdr:from>
    <xdr:ext cx="472109" cy="71663"/>
    <xdr:pic>
      <xdr:nvPicPr>
        <xdr:cNvPr id="156" name="Bilde 155">
          <a:extLst>
            <a:ext uri="{FF2B5EF4-FFF2-40B4-BE49-F238E27FC236}">
              <a16:creationId xmlns:a16="http://schemas.microsoft.com/office/drawing/2014/main" id="{15E5CF9C-B0F1-49B8-B418-CB81CEA4C8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3064" y="5177518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180975</xdr:colOff>
      <xdr:row>33</xdr:row>
      <xdr:rowOff>9526</xdr:rowOff>
    </xdr:from>
    <xdr:ext cx="314739" cy="133350"/>
    <xdr:pic>
      <xdr:nvPicPr>
        <xdr:cNvPr id="157" name="Bilde 156" descr="Logoarkiv - NorgesGruppen">
          <a:extLst>
            <a:ext uri="{FF2B5EF4-FFF2-40B4-BE49-F238E27FC236}">
              <a16:creationId xmlns:a16="http://schemas.microsoft.com/office/drawing/2014/main" id="{DF61308D-0A54-4B0E-8E68-9F96C8CA55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10689" y="5629276"/>
          <a:ext cx="314739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200025</xdr:colOff>
      <xdr:row>9</xdr:row>
      <xdr:rowOff>19050</xdr:rowOff>
    </xdr:from>
    <xdr:ext cx="314739" cy="151903"/>
    <xdr:pic>
      <xdr:nvPicPr>
        <xdr:cNvPr id="158" name="Bilde 157" descr="Logoarkiv - NorgesGruppen">
          <a:extLst>
            <a:ext uri="{FF2B5EF4-FFF2-40B4-BE49-F238E27FC236}">
              <a16:creationId xmlns:a16="http://schemas.microsoft.com/office/drawing/2014/main" id="{859596EF-ABEB-4AB5-8270-FA824E738B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29739" y="1665514"/>
          <a:ext cx="314739" cy="15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190500</xdr:colOff>
      <xdr:row>8</xdr:row>
      <xdr:rowOff>28575</xdr:rowOff>
    </xdr:from>
    <xdr:ext cx="314739" cy="151903"/>
    <xdr:pic>
      <xdr:nvPicPr>
        <xdr:cNvPr id="159" name="Bilde 158" descr="Logoarkiv - NorgesGruppen">
          <a:extLst>
            <a:ext uri="{FF2B5EF4-FFF2-40B4-BE49-F238E27FC236}">
              <a16:creationId xmlns:a16="http://schemas.microsoft.com/office/drawing/2014/main" id="{53F49A47-F39F-4B22-8A73-C7071598C4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20214" y="1511754"/>
          <a:ext cx="314739" cy="15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180975</xdr:colOff>
      <xdr:row>7</xdr:row>
      <xdr:rowOff>19050</xdr:rowOff>
    </xdr:from>
    <xdr:ext cx="314739" cy="151903"/>
    <xdr:pic>
      <xdr:nvPicPr>
        <xdr:cNvPr id="160" name="Bilde 159" descr="Logoarkiv - NorgesGruppen">
          <a:extLst>
            <a:ext uri="{FF2B5EF4-FFF2-40B4-BE49-F238E27FC236}">
              <a16:creationId xmlns:a16="http://schemas.microsoft.com/office/drawing/2014/main" id="{A8BAF46D-4779-4087-B48C-712E5F4FF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10689" y="1338943"/>
          <a:ext cx="314739" cy="15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123825</xdr:colOff>
      <xdr:row>32</xdr:row>
      <xdr:rowOff>28575</xdr:rowOff>
    </xdr:from>
    <xdr:ext cx="514350" cy="149162"/>
    <xdr:pic>
      <xdr:nvPicPr>
        <xdr:cNvPr id="161" name="Bilde 160" descr="KIWI skriver lavprishistorie i Norge | KIWI">
          <a:extLst>
            <a:ext uri="{FF2B5EF4-FFF2-40B4-BE49-F238E27FC236}">
              <a16:creationId xmlns:a16="http://schemas.microsoft.com/office/drawing/2014/main" id="{E1CA0505-6EA5-4B60-A9A6-8C53C652E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53539" y="5485039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133350</xdr:colOff>
      <xdr:row>31</xdr:row>
      <xdr:rowOff>0</xdr:rowOff>
    </xdr:from>
    <xdr:ext cx="514350" cy="149162"/>
    <xdr:pic>
      <xdr:nvPicPr>
        <xdr:cNvPr id="162" name="Bilde 161" descr="KIWI skriver lavprishistorie i Norge | KIWI">
          <a:extLst>
            <a:ext uri="{FF2B5EF4-FFF2-40B4-BE49-F238E27FC236}">
              <a16:creationId xmlns:a16="http://schemas.microsoft.com/office/drawing/2014/main" id="{A1AD1DF1-AF54-4B4F-AA5F-0887A509A5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3064" y="5293179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123825</xdr:colOff>
      <xdr:row>34</xdr:row>
      <xdr:rowOff>9525</xdr:rowOff>
    </xdr:from>
    <xdr:ext cx="514350" cy="155223"/>
    <xdr:pic>
      <xdr:nvPicPr>
        <xdr:cNvPr id="163" name="Bilde 162" descr="KIWI skriver lavprishistorie i Norge | KIWI">
          <a:extLst>
            <a:ext uri="{FF2B5EF4-FFF2-40B4-BE49-F238E27FC236}">
              <a16:creationId xmlns:a16="http://schemas.microsoft.com/office/drawing/2014/main" id="{5586F345-2131-4D5C-8A90-1BCFD5ED27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53539" y="5792561"/>
          <a:ext cx="514350" cy="15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133350</xdr:colOff>
      <xdr:row>14</xdr:row>
      <xdr:rowOff>57150</xdr:rowOff>
    </xdr:from>
    <xdr:ext cx="472109" cy="71663"/>
    <xdr:pic>
      <xdr:nvPicPr>
        <xdr:cNvPr id="164" name="Bilde 163">
          <a:extLst>
            <a:ext uri="{FF2B5EF4-FFF2-40B4-BE49-F238E27FC236}">
              <a16:creationId xmlns:a16="http://schemas.microsoft.com/office/drawing/2014/main" id="{1A1A7C17-962E-4145-817C-07E329348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3064" y="2520043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95250</xdr:colOff>
      <xdr:row>5</xdr:row>
      <xdr:rowOff>13607</xdr:rowOff>
    </xdr:from>
    <xdr:ext cx="514350" cy="149162"/>
    <xdr:pic>
      <xdr:nvPicPr>
        <xdr:cNvPr id="165" name="Bilde 164" descr="KIWI skriver lavprishistorie i Norge | KIWI">
          <a:extLst>
            <a:ext uri="{FF2B5EF4-FFF2-40B4-BE49-F238E27FC236}">
              <a16:creationId xmlns:a16="http://schemas.microsoft.com/office/drawing/2014/main" id="{B73A8AFC-569F-4EC6-B072-C8244FB755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99821" y="979714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122463</xdr:colOff>
      <xdr:row>8</xdr:row>
      <xdr:rowOff>0</xdr:rowOff>
    </xdr:from>
    <xdr:ext cx="514350" cy="149162"/>
    <xdr:pic>
      <xdr:nvPicPr>
        <xdr:cNvPr id="166" name="Bilde 165" descr="KIWI skriver lavprishistorie i Norge | KIWI">
          <a:extLst>
            <a:ext uri="{FF2B5EF4-FFF2-40B4-BE49-F238E27FC236}">
              <a16:creationId xmlns:a16="http://schemas.microsoft.com/office/drawing/2014/main" id="{F225836C-652F-4374-84EC-F8C1F4D6A7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27034" y="1483179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122463</xdr:colOff>
      <xdr:row>7</xdr:row>
      <xdr:rowOff>0</xdr:rowOff>
    </xdr:from>
    <xdr:ext cx="514350" cy="149162"/>
    <xdr:pic>
      <xdr:nvPicPr>
        <xdr:cNvPr id="168" name="Bilde 167" descr="KIWI skriver lavprishistorie i Norge | KIWI">
          <a:extLst>
            <a:ext uri="{FF2B5EF4-FFF2-40B4-BE49-F238E27FC236}">
              <a16:creationId xmlns:a16="http://schemas.microsoft.com/office/drawing/2014/main" id="{2876BD40-5043-4E5F-BDD1-59D1BBC671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27034" y="1319893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122463</xdr:colOff>
      <xdr:row>10</xdr:row>
      <xdr:rowOff>13607</xdr:rowOff>
    </xdr:from>
    <xdr:ext cx="514350" cy="149162"/>
    <xdr:pic>
      <xdr:nvPicPr>
        <xdr:cNvPr id="169" name="Bilde 168" descr="KIWI skriver lavprishistorie i Norge | KIWI">
          <a:extLst>
            <a:ext uri="{FF2B5EF4-FFF2-40B4-BE49-F238E27FC236}">
              <a16:creationId xmlns:a16="http://schemas.microsoft.com/office/drawing/2014/main" id="{CE3F88FA-C5C0-4231-924C-AC4CCFB764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27034" y="1823357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108856</xdr:colOff>
      <xdr:row>11</xdr:row>
      <xdr:rowOff>0</xdr:rowOff>
    </xdr:from>
    <xdr:ext cx="514350" cy="149162"/>
    <xdr:pic>
      <xdr:nvPicPr>
        <xdr:cNvPr id="170" name="Bilde 169" descr="KIWI skriver lavprishistorie i Norge | KIWI">
          <a:extLst>
            <a:ext uri="{FF2B5EF4-FFF2-40B4-BE49-F238E27FC236}">
              <a16:creationId xmlns:a16="http://schemas.microsoft.com/office/drawing/2014/main" id="{A0D254AD-D765-499D-B4A5-2A904BEA26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13427" y="1973036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136071</xdr:colOff>
      <xdr:row>31</xdr:row>
      <xdr:rowOff>54429</xdr:rowOff>
    </xdr:from>
    <xdr:ext cx="472109" cy="71663"/>
    <xdr:pic>
      <xdr:nvPicPr>
        <xdr:cNvPr id="171" name="Bilde 170">
          <a:extLst>
            <a:ext uri="{FF2B5EF4-FFF2-40B4-BE49-F238E27FC236}">
              <a16:creationId xmlns:a16="http://schemas.microsoft.com/office/drawing/2014/main" id="{F2370240-3CEA-496A-834A-E2B583B5B1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40642" y="5347608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136072</xdr:colOff>
      <xdr:row>30</xdr:row>
      <xdr:rowOff>40822</xdr:rowOff>
    </xdr:from>
    <xdr:ext cx="472109" cy="71663"/>
    <xdr:pic>
      <xdr:nvPicPr>
        <xdr:cNvPr id="172" name="Bilde 171">
          <a:extLst>
            <a:ext uri="{FF2B5EF4-FFF2-40B4-BE49-F238E27FC236}">
              <a16:creationId xmlns:a16="http://schemas.microsoft.com/office/drawing/2014/main" id="{B40DF963-6770-4E7C-9979-EB877DE84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40643" y="5170715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136072</xdr:colOff>
      <xdr:row>32</xdr:row>
      <xdr:rowOff>54429</xdr:rowOff>
    </xdr:from>
    <xdr:ext cx="472109" cy="71663"/>
    <xdr:pic>
      <xdr:nvPicPr>
        <xdr:cNvPr id="173" name="Bilde 172">
          <a:extLst>
            <a:ext uri="{FF2B5EF4-FFF2-40B4-BE49-F238E27FC236}">
              <a16:creationId xmlns:a16="http://schemas.microsoft.com/office/drawing/2014/main" id="{F1E12585-85AE-4316-B50F-16B0E90DC0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40643" y="5510893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204108</xdr:colOff>
      <xdr:row>33</xdr:row>
      <xdr:rowOff>13607</xdr:rowOff>
    </xdr:from>
    <xdr:ext cx="314739" cy="151903"/>
    <xdr:pic>
      <xdr:nvPicPr>
        <xdr:cNvPr id="174" name="Bilde 173" descr="Logoarkiv - NorgesGruppen">
          <a:extLst>
            <a:ext uri="{FF2B5EF4-FFF2-40B4-BE49-F238E27FC236}">
              <a16:creationId xmlns:a16="http://schemas.microsoft.com/office/drawing/2014/main" id="{856E6DEB-EFB6-4137-A77A-0C9B6FECD1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08679" y="5633357"/>
          <a:ext cx="314739" cy="15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0</xdr:colOff>
      <xdr:row>34</xdr:row>
      <xdr:rowOff>0</xdr:rowOff>
    </xdr:from>
    <xdr:ext cx="314739" cy="151903"/>
    <xdr:pic>
      <xdr:nvPicPr>
        <xdr:cNvPr id="178" name="Bilde 177" descr="Logoarkiv - NorgesGruppen">
          <a:extLst>
            <a:ext uri="{FF2B5EF4-FFF2-40B4-BE49-F238E27FC236}">
              <a16:creationId xmlns:a16="http://schemas.microsoft.com/office/drawing/2014/main" id="{BBCF7CA6-3190-4414-8663-2C8D9B11F1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00571" y="5783036"/>
          <a:ext cx="314739" cy="15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0</xdr:colOff>
      <xdr:row>33</xdr:row>
      <xdr:rowOff>0</xdr:rowOff>
    </xdr:from>
    <xdr:ext cx="314739" cy="151903"/>
    <xdr:pic>
      <xdr:nvPicPr>
        <xdr:cNvPr id="179" name="Bilde 178" descr="Logoarkiv - NorgesGruppen">
          <a:extLst>
            <a:ext uri="{FF2B5EF4-FFF2-40B4-BE49-F238E27FC236}">
              <a16:creationId xmlns:a16="http://schemas.microsoft.com/office/drawing/2014/main" id="{EAAE66E3-2D00-4DA7-B645-630BD6D08D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00571" y="5619750"/>
          <a:ext cx="314739" cy="15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0</xdr:colOff>
      <xdr:row>32</xdr:row>
      <xdr:rowOff>0</xdr:rowOff>
    </xdr:from>
    <xdr:ext cx="514350" cy="149162"/>
    <xdr:pic>
      <xdr:nvPicPr>
        <xdr:cNvPr id="182" name="Bilde 181" descr="KIWI skriver lavprishistorie i Norge | KIWI">
          <a:extLst>
            <a:ext uri="{FF2B5EF4-FFF2-40B4-BE49-F238E27FC236}">
              <a16:creationId xmlns:a16="http://schemas.microsoft.com/office/drawing/2014/main" id="{BF8F0BFE-3CD5-4C2F-8A35-BCF71EABCD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00571" y="5456464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0</xdr:colOff>
      <xdr:row>31</xdr:row>
      <xdr:rowOff>0</xdr:rowOff>
    </xdr:from>
    <xdr:ext cx="514350" cy="149162"/>
    <xdr:pic>
      <xdr:nvPicPr>
        <xdr:cNvPr id="183" name="Bilde 182" descr="KIWI skriver lavprishistorie i Norge | KIWI">
          <a:extLst>
            <a:ext uri="{FF2B5EF4-FFF2-40B4-BE49-F238E27FC236}">
              <a16:creationId xmlns:a16="http://schemas.microsoft.com/office/drawing/2014/main" id="{79862BB4-F70A-4113-B172-4827C37D34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00571" y="5293179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0</xdr:colOff>
      <xdr:row>9</xdr:row>
      <xdr:rowOff>0</xdr:rowOff>
    </xdr:from>
    <xdr:ext cx="514350" cy="149162"/>
    <xdr:pic>
      <xdr:nvPicPr>
        <xdr:cNvPr id="184" name="Bilde 183" descr="KIWI skriver lavprishistorie i Norge | KIWI">
          <a:extLst>
            <a:ext uri="{FF2B5EF4-FFF2-40B4-BE49-F238E27FC236}">
              <a16:creationId xmlns:a16="http://schemas.microsoft.com/office/drawing/2014/main" id="{731CA736-A211-43CB-A844-C139851F6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00571" y="1646464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54428</xdr:colOff>
      <xdr:row>6</xdr:row>
      <xdr:rowOff>68035</xdr:rowOff>
    </xdr:from>
    <xdr:ext cx="472109" cy="71663"/>
    <xdr:pic>
      <xdr:nvPicPr>
        <xdr:cNvPr id="186" name="Bilde 185">
          <a:extLst>
            <a:ext uri="{FF2B5EF4-FFF2-40B4-BE49-F238E27FC236}">
              <a16:creationId xmlns:a16="http://schemas.microsoft.com/office/drawing/2014/main" id="{FDFF242C-3F1A-49F6-B530-70AD0720CB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4999" y="1211035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0</xdr:colOff>
      <xdr:row>41</xdr:row>
      <xdr:rowOff>0</xdr:rowOff>
    </xdr:from>
    <xdr:ext cx="314739" cy="151903"/>
    <xdr:pic>
      <xdr:nvPicPr>
        <xdr:cNvPr id="187" name="Bilde 186" descr="Logoarkiv - NorgesGruppen">
          <a:extLst>
            <a:ext uri="{FF2B5EF4-FFF2-40B4-BE49-F238E27FC236}">
              <a16:creationId xmlns:a16="http://schemas.microsoft.com/office/drawing/2014/main" id="{EE3D00DA-9DB9-40DF-845D-C519634C14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00571" y="6926036"/>
          <a:ext cx="314739" cy="15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0</xdr:colOff>
      <xdr:row>36</xdr:row>
      <xdr:rowOff>0</xdr:rowOff>
    </xdr:from>
    <xdr:ext cx="514350" cy="149162"/>
    <xdr:pic>
      <xdr:nvPicPr>
        <xdr:cNvPr id="188" name="Bilde 187" descr="KIWI skriver lavprishistorie i Norge | KIWI">
          <a:extLst>
            <a:ext uri="{FF2B5EF4-FFF2-40B4-BE49-F238E27FC236}">
              <a16:creationId xmlns:a16="http://schemas.microsoft.com/office/drawing/2014/main" id="{871840CF-7357-42EF-A5FD-4D01293673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00571" y="6109607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0</xdr:colOff>
      <xdr:row>39</xdr:row>
      <xdr:rowOff>0</xdr:rowOff>
    </xdr:from>
    <xdr:ext cx="514350" cy="149162"/>
    <xdr:pic>
      <xdr:nvPicPr>
        <xdr:cNvPr id="189" name="Bilde 188" descr="KIWI skriver lavprishistorie i Norge | KIWI">
          <a:extLst>
            <a:ext uri="{FF2B5EF4-FFF2-40B4-BE49-F238E27FC236}">
              <a16:creationId xmlns:a16="http://schemas.microsoft.com/office/drawing/2014/main" id="{75A79A73-5D8D-443A-89BC-7CCE5ECFCB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00571" y="6599464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40821</xdr:colOff>
      <xdr:row>47</xdr:row>
      <xdr:rowOff>68035</xdr:rowOff>
    </xdr:from>
    <xdr:ext cx="472109" cy="71663"/>
    <xdr:pic>
      <xdr:nvPicPr>
        <xdr:cNvPr id="190" name="Bilde 189">
          <a:extLst>
            <a:ext uri="{FF2B5EF4-FFF2-40B4-BE49-F238E27FC236}">
              <a16:creationId xmlns:a16="http://schemas.microsoft.com/office/drawing/2014/main" id="{33FD20A4-C513-451A-8B14-11A4EA790A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41392" y="7973785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39</xdr:col>
      <xdr:colOff>0</xdr:colOff>
      <xdr:row>32</xdr:row>
      <xdr:rowOff>0</xdr:rowOff>
    </xdr:from>
    <xdr:ext cx="514350" cy="149162"/>
    <xdr:pic>
      <xdr:nvPicPr>
        <xdr:cNvPr id="192" name="Bilde 191" descr="KIWI skriver lavprishistorie i Norge | KIWI">
          <a:extLst>
            <a:ext uri="{FF2B5EF4-FFF2-40B4-BE49-F238E27FC236}">
              <a16:creationId xmlns:a16="http://schemas.microsoft.com/office/drawing/2014/main" id="{88A3394A-1798-4DFD-A6ED-C636BD3D2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00" y="5851071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39</xdr:col>
      <xdr:colOff>40821</xdr:colOff>
      <xdr:row>35</xdr:row>
      <xdr:rowOff>54428</xdr:rowOff>
    </xdr:from>
    <xdr:ext cx="472109" cy="71663"/>
    <xdr:pic>
      <xdr:nvPicPr>
        <xdr:cNvPr id="193" name="Bilde 192">
          <a:extLst>
            <a:ext uri="{FF2B5EF4-FFF2-40B4-BE49-F238E27FC236}">
              <a16:creationId xmlns:a16="http://schemas.microsoft.com/office/drawing/2014/main" id="{85DEA3F0-8011-4E8E-9FEB-2183140FC6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72821" y="6395357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49698</xdr:colOff>
      <xdr:row>62</xdr:row>
      <xdr:rowOff>0</xdr:rowOff>
    </xdr:from>
    <xdr:ext cx="514350" cy="149162"/>
    <xdr:pic>
      <xdr:nvPicPr>
        <xdr:cNvPr id="194" name="Bilde 193" descr="KIWI skriver lavprishistorie i Norge | KIWI">
          <a:extLst>
            <a:ext uri="{FF2B5EF4-FFF2-40B4-BE49-F238E27FC236}">
              <a16:creationId xmlns:a16="http://schemas.microsoft.com/office/drawing/2014/main" id="{17078B06-40DA-4FBA-AEA8-AB91243A6D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3769" y="1646464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49698</xdr:colOff>
      <xdr:row>62</xdr:row>
      <xdr:rowOff>165652</xdr:rowOff>
    </xdr:from>
    <xdr:ext cx="514350" cy="146796"/>
    <xdr:pic>
      <xdr:nvPicPr>
        <xdr:cNvPr id="195" name="Bilde 194" descr="KIWI skriver lavprishistorie i Norge | KIWI">
          <a:extLst>
            <a:ext uri="{FF2B5EF4-FFF2-40B4-BE49-F238E27FC236}">
              <a16:creationId xmlns:a16="http://schemas.microsoft.com/office/drawing/2014/main" id="{71DC5087-FBC6-4779-8EED-E654913CB6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3769" y="1812116"/>
          <a:ext cx="514350" cy="1467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49696</xdr:colOff>
      <xdr:row>61</xdr:row>
      <xdr:rowOff>24848</xdr:rowOff>
    </xdr:from>
    <xdr:ext cx="514350" cy="146795"/>
    <xdr:pic>
      <xdr:nvPicPr>
        <xdr:cNvPr id="196" name="Bilde 195" descr="KIWI skriver lavprishistorie i Norge | KIWI">
          <a:extLst>
            <a:ext uri="{FF2B5EF4-FFF2-40B4-BE49-F238E27FC236}">
              <a16:creationId xmlns:a16="http://schemas.microsoft.com/office/drawing/2014/main" id="{C8B027C7-7317-4C10-8661-A4CDB58E62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3767" y="1508027"/>
          <a:ext cx="514350" cy="146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41415</xdr:colOff>
      <xdr:row>58</xdr:row>
      <xdr:rowOff>0</xdr:rowOff>
    </xdr:from>
    <xdr:ext cx="514350" cy="149162"/>
    <xdr:pic>
      <xdr:nvPicPr>
        <xdr:cNvPr id="197" name="Bilde 196" descr="KIWI skriver lavprishistorie i Norge | KIWI">
          <a:extLst>
            <a:ext uri="{FF2B5EF4-FFF2-40B4-BE49-F238E27FC236}">
              <a16:creationId xmlns:a16="http://schemas.microsoft.com/office/drawing/2014/main" id="{CECF7609-DA92-435A-9289-DCFF3D1B8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5486" y="966107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49698</xdr:colOff>
      <xdr:row>64</xdr:row>
      <xdr:rowOff>0</xdr:rowOff>
    </xdr:from>
    <xdr:ext cx="514350" cy="149162"/>
    <xdr:pic>
      <xdr:nvPicPr>
        <xdr:cNvPr id="198" name="Bilde 197" descr="KIWI skriver lavprishistorie i Norge | KIWI">
          <a:extLst>
            <a:ext uri="{FF2B5EF4-FFF2-40B4-BE49-F238E27FC236}">
              <a16:creationId xmlns:a16="http://schemas.microsoft.com/office/drawing/2014/main" id="{E4F6359F-F5B9-454A-AD16-1A548148BC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3769" y="1973036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49698</xdr:colOff>
      <xdr:row>65</xdr:row>
      <xdr:rowOff>0</xdr:rowOff>
    </xdr:from>
    <xdr:ext cx="514350" cy="149162"/>
    <xdr:pic>
      <xdr:nvPicPr>
        <xdr:cNvPr id="199" name="Bilde 198" descr="KIWI skriver lavprishistorie i Norge | KIWI">
          <a:extLst>
            <a:ext uri="{FF2B5EF4-FFF2-40B4-BE49-F238E27FC236}">
              <a16:creationId xmlns:a16="http://schemas.microsoft.com/office/drawing/2014/main" id="{C3B25ED2-2BA2-4CBF-8D9A-0A8CA3D1B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3769" y="2136321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49698</xdr:colOff>
      <xdr:row>66</xdr:row>
      <xdr:rowOff>0</xdr:rowOff>
    </xdr:from>
    <xdr:ext cx="514350" cy="149162"/>
    <xdr:pic>
      <xdr:nvPicPr>
        <xdr:cNvPr id="200" name="Bilde 199" descr="KIWI skriver lavprishistorie i Norge | KIWI">
          <a:extLst>
            <a:ext uri="{FF2B5EF4-FFF2-40B4-BE49-F238E27FC236}">
              <a16:creationId xmlns:a16="http://schemas.microsoft.com/office/drawing/2014/main" id="{503F0008-DBB1-426A-A9A0-49FB3ACAA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3769" y="2340429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49698</xdr:colOff>
      <xdr:row>69</xdr:row>
      <xdr:rowOff>0</xdr:rowOff>
    </xdr:from>
    <xdr:ext cx="514350" cy="149162"/>
    <xdr:pic>
      <xdr:nvPicPr>
        <xdr:cNvPr id="201" name="Bilde 200" descr="KIWI skriver lavprishistorie i Norge | KIWI">
          <a:extLst>
            <a:ext uri="{FF2B5EF4-FFF2-40B4-BE49-F238E27FC236}">
              <a16:creationId xmlns:a16="http://schemas.microsoft.com/office/drawing/2014/main" id="{6B0DD9A4-BCEB-4CB3-A941-3E334191C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3769" y="2952750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57978</xdr:colOff>
      <xdr:row>72</xdr:row>
      <xdr:rowOff>62054</xdr:rowOff>
    </xdr:from>
    <xdr:ext cx="472109" cy="71663"/>
    <xdr:pic>
      <xdr:nvPicPr>
        <xdr:cNvPr id="202" name="Bilde 201">
          <a:extLst>
            <a:ext uri="{FF2B5EF4-FFF2-40B4-BE49-F238E27FC236}">
              <a16:creationId xmlns:a16="http://schemas.microsoft.com/office/drawing/2014/main" id="{E1120530-4F48-4E26-A6E8-0216FD5F57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42049" y="3627125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49696</xdr:colOff>
      <xdr:row>73</xdr:row>
      <xdr:rowOff>66261</xdr:rowOff>
    </xdr:from>
    <xdr:ext cx="472109" cy="71663"/>
    <xdr:pic>
      <xdr:nvPicPr>
        <xdr:cNvPr id="203" name="Bilde 202">
          <a:extLst>
            <a:ext uri="{FF2B5EF4-FFF2-40B4-BE49-F238E27FC236}">
              <a16:creationId xmlns:a16="http://schemas.microsoft.com/office/drawing/2014/main" id="{4088C4A1-A42A-4432-99AF-B0601E2E8A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3767" y="3835440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157370</xdr:colOff>
      <xdr:row>74</xdr:row>
      <xdr:rowOff>1</xdr:rowOff>
    </xdr:from>
    <xdr:ext cx="305091" cy="184821"/>
    <xdr:pic>
      <xdr:nvPicPr>
        <xdr:cNvPr id="204" name="Bilde 203" descr="TINE – Wikipedia">
          <a:extLst>
            <a:ext uri="{FF2B5EF4-FFF2-40B4-BE49-F238E27FC236}">
              <a16:creationId xmlns:a16="http://schemas.microsoft.com/office/drawing/2014/main" id="{5045BB13-68BC-4477-9F74-66BA14C001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1441" y="3973287"/>
          <a:ext cx="305091" cy="1848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160683</xdr:colOff>
      <xdr:row>75</xdr:row>
      <xdr:rowOff>11596</xdr:rowOff>
    </xdr:from>
    <xdr:ext cx="305091" cy="184820"/>
    <xdr:pic>
      <xdr:nvPicPr>
        <xdr:cNvPr id="205" name="Bilde 204" descr="TINE – Wikipedia">
          <a:extLst>
            <a:ext uri="{FF2B5EF4-FFF2-40B4-BE49-F238E27FC236}">
              <a16:creationId xmlns:a16="http://schemas.microsoft.com/office/drawing/2014/main" id="{106BC971-1AB1-4B03-BD10-DC8E9933B3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4754" y="4188989"/>
          <a:ext cx="305091" cy="1848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49698</xdr:colOff>
      <xdr:row>89</xdr:row>
      <xdr:rowOff>0</xdr:rowOff>
    </xdr:from>
    <xdr:ext cx="514350" cy="149162"/>
    <xdr:pic>
      <xdr:nvPicPr>
        <xdr:cNvPr id="206" name="Bilde 205" descr="KIWI skriver lavprishistorie i Norge | KIWI">
          <a:extLst>
            <a:ext uri="{FF2B5EF4-FFF2-40B4-BE49-F238E27FC236}">
              <a16:creationId xmlns:a16="http://schemas.microsoft.com/office/drawing/2014/main" id="{0F7B6361-F792-464E-8DFD-D86C962EF1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3769" y="6504214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115956</xdr:colOff>
      <xdr:row>83</xdr:row>
      <xdr:rowOff>0</xdr:rowOff>
    </xdr:from>
    <xdr:ext cx="314739" cy="155630"/>
    <xdr:pic>
      <xdr:nvPicPr>
        <xdr:cNvPr id="207" name="Bilde 206" descr="Logoarkiv - NorgesGruppen">
          <a:extLst>
            <a:ext uri="{FF2B5EF4-FFF2-40B4-BE49-F238E27FC236}">
              <a16:creationId xmlns:a16="http://schemas.microsoft.com/office/drawing/2014/main" id="{45B44A02-8D88-4163-99C0-5751D8A7B8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0027" y="5524500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110986</xdr:colOff>
      <xdr:row>83</xdr:row>
      <xdr:rowOff>160683</xdr:rowOff>
    </xdr:from>
    <xdr:ext cx="314739" cy="153264"/>
    <xdr:pic>
      <xdr:nvPicPr>
        <xdr:cNvPr id="208" name="Bilde 207" descr="Logoarkiv - NorgesGruppen">
          <a:extLst>
            <a:ext uri="{FF2B5EF4-FFF2-40B4-BE49-F238E27FC236}">
              <a16:creationId xmlns:a16="http://schemas.microsoft.com/office/drawing/2014/main" id="{8D0640BE-DFF2-40F6-AF61-8C09CCA0D3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5057" y="5685183"/>
          <a:ext cx="314739" cy="1532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107674</xdr:colOff>
      <xdr:row>84</xdr:row>
      <xdr:rowOff>149087</xdr:rowOff>
    </xdr:from>
    <xdr:ext cx="314739" cy="153263"/>
    <xdr:pic>
      <xdr:nvPicPr>
        <xdr:cNvPr id="209" name="Bilde 208" descr="Logoarkiv - NorgesGruppen">
          <a:extLst>
            <a:ext uri="{FF2B5EF4-FFF2-40B4-BE49-F238E27FC236}">
              <a16:creationId xmlns:a16="http://schemas.microsoft.com/office/drawing/2014/main" id="{B0E28F58-35A7-46ED-B0C6-2F0F7FCF0B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1745" y="5836873"/>
          <a:ext cx="314739" cy="1532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115956</xdr:colOff>
      <xdr:row>85</xdr:row>
      <xdr:rowOff>157370</xdr:rowOff>
    </xdr:from>
    <xdr:ext cx="314739" cy="153264"/>
    <xdr:pic>
      <xdr:nvPicPr>
        <xdr:cNvPr id="210" name="Bilde 209" descr="Logoarkiv - NorgesGruppen">
          <a:extLst>
            <a:ext uri="{FF2B5EF4-FFF2-40B4-BE49-F238E27FC236}">
              <a16:creationId xmlns:a16="http://schemas.microsoft.com/office/drawing/2014/main" id="{CEA4721F-9E0D-4483-AEC4-15241A3BE8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0027" y="6008441"/>
          <a:ext cx="314739" cy="1532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41416</xdr:colOff>
      <xdr:row>90</xdr:row>
      <xdr:rowOff>8283</xdr:rowOff>
    </xdr:from>
    <xdr:ext cx="514350" cy="156584"/>
    <xdr:pic>
      <xdr:nvPicPr>
        <xdr:cNvPr id="211" name="Bilde 210" descr="KIWI skriver lavprishistorie i Norge | KIWI">
          <a:extLst>
            <a:ext uri="{FF2B5EF4-FFF2-40B4-BE49-F238E27FC236}">
              <a16:creationId xmlns:a16="http://schemas.microsoft.com/office/drawing/2014/main" id="{F913F33C-9E31-4024-8A27-2261E0A873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5487" y="6675783"/>
          <a:ext cx="514350" cy="1565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99395</xdr:colOff>
      <xdr:row>87</xdr:row>
      <xdr:rowOff>0</xdr:rowOff>
    </xdr:from>
    <xdr:ext cx="314739" cy="155630"/>
    <xdr:pic>
      <xdr:nvPicPr>
        <xdr:cNvPr id="212" name="Bilde 211" descr="Logoarkiv - NorgesGruppen">
          <a:extLst>
            <a:ext uri="{FF2B5EF4-FFF2-40B4-BE49-F238E27FC236}">
              <a16:creationId xmlns:a16="http://schemas.microsoft.com/office/drawing/2014/main" id="{7DADD052-4133-464E-801B-66968F8511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3466" y="6177643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99396</xdr:colOff>
      <xdr:row>88</xdr:row>
      <xdr:rowOff>0</xdr:rowOff>
    </xdr:from>
    <xdr:ext cx="314739" cy="155630"/>
    <xdr:pic>
      <xdr:nvPicPr>
        <xdr:cNvPr id="213" name="Bilde 212" descr="Logoarkiv - NorgesGruppen">
          <a:extLst>
            <a:ext uri="{FF2B5EF4-FFF2-40B4-BE49-F238E27FC236}">
              <a16:creationId xmlns:a16="http://schemas.microsoft.com/office/drawing/2014/main" id="{AFCE576A-94B7-4CAE-8342-587197579C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3467" y="6340929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108856</xdr:colOff>
      <xdr:row>83</xdr:row>
      <xdr:rowOff>13607</xdr:rowOff>
    </xdr:from>
    <xdr:ext cx="514350" cy="146795"/>
    <xdr:pic>
      <xdr:nvPicPr>
        <xdr:cNvPr id="247" name="Bilde 246" descr="KIWI skriver lavprishistorie i Norge | KIWI">
          <a:extLst>
            <a:ext uri="{FF2B5EF4-FFF2-40B4-BE49-F238E27FC236}">
              <a16:creationId xmlns:a16="http://schemas.microsoft.com/office/drawing/2014/main" id="{E08020D4-D488-4AA6-91F5-19274EF513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90320" y="14845393"/>
          <a:ext cx="514350" cy="146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40821</xdr:colOff>
      <xdr:row>59</xdr:row>
      <xdr:rowOff>13607</xdr:rowOff>
    </xdr:from>
    <xdr:ext cx="514350" cy="146795"/>
    <xdr:pic>
      <xdr:nvPicPr>
        <xdr:cNvPr id="248" name="Bilde 247" descr="KIWI skriver lavprishistorie i Norge | KIWI">
          <a:extLst>
            <a:ext uri="{FF2B5EF4-FFF2-40B4-BE49-F238E27FC236}">
              <a16:creationId xmlns:a16="http://schemas.microsoft.com/office/drawing/2014/main" id="{02AEC668-F178-4298-87E8-7B9378C594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18285" y="10463893"/>
          <a:ext cx="514350" cy="146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43544</xdr:colOff>
      <xdr:row>60</xdr:row>
      <xdr:rowOff>16328</xdr:rowOff>
    </xdr:from>
    <xdr:ext cx="514350" cy="146795"/>
    <xdr:pic>
      <xdr:nvPicPr>
        <xdr:cNvPr id="249" name="Bilde 248" descr="KIWI skriver lavprishistorie i Norge | KIWI">
          <a:extLst>
            <a:ext uri="{FF2B5EF4-FFF2-40B4-BE49-F238E27FC236}">
              <a16:creationId xmlns:a16="http://schemas.microsoft.com/office/drawing/2014/main" id="{1E6534FD-69DD-4371-A0B1-CB31B1569C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21008" y="10643507"/>
          <a:ext cx="514350" cy="146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40821</xdr:colOff>
      <xdr:row>58</xdr:row>
      <xdr:rowOff>0</xdr:rowOff>
    </xdr:from>
    <xdr:ext cx="514350" cy="146795"/>
    <xdr:pic>
      <xdr:nvPicPr>
        <xdr:cNvPr id="250" name="Bilde 249" descr="KIWI skriver lavprishistorie i Norge | KIWI">
          <a:extLst>
            <a:ext uri="{FF2B5EF4-FFF2-40B4-BE49-F238E27FC236}">
              <a16:creationId xmlns:a16="http://schemas.microsoft.com/office/drawing/2014/main" id="{AF746AE4-BAC5-441B-A3EB-8D30C79E5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18285" y="10273393"/>
          <a:ext cx="514350" cy="146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A1013"/>
  <sheetViews>
    <sheetView topLeftCell="A7" workbookViewId="0">
      <selection activeCell="G11" sqref="G11"/>
    </sheetView>
  </sheetViews>
  <sheetFormatPr baseColWidth="10" defaultColWidth="14.42578125" defaultRowHeight="15.75" customHeight="1"/>
  <cols>
    <col min="1" max="1" width="14.42578125" style="34"/>
    <col min="2" max="2" width="22.140625" style="34" bestFit="1" customWidth="1"/>
    <col min="3" max="5" width="14.42578125" style="34"/>
    <col min="6" max="6" width="27.42578125" style="34" customWidth="1"/>
    <col min="7" max="10" width="14.42578125" style="34"/>
    <col min="11" max="11" width="8.140625" style="34" bestFit="1" customWidth="1"/>
    <col min="12" max="13" width="14.42578125" style="34"/>
    <col min="14" max="14" width="16" style="34" customWidth="1"/>
    <col min="15" max="15" width="8.140625" style="34" bestFit="1" customWidth="1"/>
    <col min="16" max="16384" width="14.42578125" style="34"/>
  </cols>
  <sheetData>
    <row r="1" spans="1:27" ht="27">
      <c r="A1" s="152" t="s">
        <v>81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</row>
    <row r="2" spans="1:27" ht="13.5" thickBot="1">
      <c r="B2" s="21"/>
      <c r="C2" s="21"/>
      <c r="D2" s="21"/>
      <c r="E2" s="21"/>
      <c r="F2" s="21"/>
      <c r="G2" s="21"/>
      <c r="H2" s="33"/>
      <c r="I2" s="21"/>
      <c r="J2" s="24"/>
      <c r="K2" s="24"/>
      <c r="L2" s="24"/>
      <c r="M2" s="25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1:27" ht="15.75" customHeight="1" thickBot="1">
      <c r="C3" s="149" t="s">
        <v>1</v>
      </c>
      <c r="D3" s="150"/>
      <c r="E3" s="150"/>
      <c r="F3" s="151"/>
      <c r="G3" s="21"/>
      <c r="H3" s="33"/>
      <c r="I3" s="21"/>
      <c r="J3" s="26"/>
      <c r="K3" s="24"/>
      <c r="L3" s="24"/>
      <c r="M3" s="24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ht="12.75">
      <c r="C4" s="35" t="s">
        <v>66</v>
      </c>
      <c r="D4" s="36">
        <f>380</f>
        <v>380</v>
      </c>
      <c r="E4" s="37">
        <f>D4*$C$12</f>
        <v>26600</v>
      </c>
      <c r="F4" s="38" t="s">
        <v>67</v>
      </c>
      <c r="G4" s="21"/>
      <c r="H4" s="33"/>
      <c r="I4" s="21"/>
      <c r="J4" s="26"/>
      <c r="K4" s="24"/>
      <c r="L4" s="24"/>
      <c r="M4" s="24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</row>
    <row r="5" spans="1:27" ht="12.75">
      <c r="C5" s="35" t="s">
        <v>66</v>
      </c>
      <c r="D5" s="36">
        <v>360</v>
      </c>
      <c r="E5" s="37">
        <f>D5*$C$12</f>
        <v>25200</v>
      </c>
      <c r="F5" s="38" t="s">
        <v>78</v>
      </c>
      <c r="G5" s="21"/>
      <c r="H5" s="33"/>
      <c r="I5" s="21"/>
      <c r="J5" s="26"/>
      <c r="K5" s="24"/>
      <c r="L5" s="24"/>
      <c r="M5" s="25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</row>
    <row r="6" spans="1:27" ht="12.75">
      <c r="C6" s="35" t="s">
        <v>66</v>
      </c>
      <c r="D6" s="36">
        <v>380</v>
      </c>
      <c r="E6" s="37">
        <f>D6*$C$12</f>
        <v>26600</v>
      </c>
      <c r="F6" s="38" t="s">
        <v>79</v>
      </c>
      <c r="G6" s="21"/>
      <c r="H6" s="33"/>
      <c r="I6" s="21"/>
      <c r="J6" s="26"/>
      <c r="K6" s="24"/>
      <c r="L6" s="24"/>
      <c r="M6" s="25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</row>
    <row r="7" spans="1:27" ht="12.75">
      <c r="C7" s="35" t="s">
        <v>66</v>
      </c>
      <c r="D7" s="36">
        <v>320</v>
      </c>
      <c r="E7" s="37">
        <f>D7*$C$12</f>
        <v>22400</v>
      </c>
      <c r="F7" s="38" t="s">
        <v>14</v>
      </c>
      <c r="G7" s="21"/>
      <c r="H7" s="33"/>
      <c r="I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</row>
    <row r="8" spans="1:27" ht="13.5" thickBot="1">
      <c r="C8" s="48" t="s">
        <v>66</v>
      </c>
      <c r="D8" s="39">
        <v>320</v>
      </c>
      <c r="E8" s="40">
        <f>D8*$C$12</f>
        <v>22400</v>
      </c>
      <c r="F8" s="41" t="s">
        <v>68</v>
      </c>
      <c r="G8" s="21"/>
      <c r="H8" s="33"/>
      <c r="I8" s="21"/>
      <c r="M8" s="25"/>
      <c r="N8" s="24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</row>
    <row r="9" spans="1:27" ht="13.5" thickBot="1">
      <c r="C9" s="21"/>
      <c r="D9" s="21"/>
      <c r="F9" s="42"/>
      <c r="G9" s="21"/>
      <c r="H9" s="33"/>
      <c r="I9" s="21"/>
      <c r="M9" s="25"/>
      <c r="N9" s="24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</row>
    <row r="10" spans="1:27" ht="12.75">
      <c r="B10" s="67" t="s">
        <v>4</v>
      </c>
      <c r="C10" s="63">
        <v>20</v>
      </c>
      <c r="D10" s="21"/>
      <c r="E10" s="21"/>
      <c r="F10" s="21"/>
      <c r="G10" s="21"/>
      <c r="H10" s="33"/>
      <c r="I10" s="21"/>
      <c r="M10" s="25"/>
      <c r="N10" s="24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</row>
    <row r="11" spans="1:27" ht="12.75">
      <c r="B11" s="68" t="s">
        <v>69</v>
      </c>
      <c r="C11" s="64">
        <v>50</v>
      </c>
      <c r="D11" s="21"/>
      <c r="E11" s="21"/>
      <c r="F11" s="21"/>
      <c r="G11" s="21"/>
      <c r="H11" s="33"/>
      <c r="I11" s="21"/>
      <c r="M11" s="25"/>
      <c r="N11" s="24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</row>
    <row r="12" spans="1:27" ht="13.5" thickBot="1">
      <c r="B12" s="65" t="s">
        <v>5</v>
      </c>
      <c r="C12" s="66">
        <f>C10+C11</f>
        <v>70</v>
      </c>
      <c r="D12" s="21"/>
      <c r="E12" s="42"/>
      <c r="F12" s="21"/>
      <c r="G12" s="21"/>
      <c r="H12" s="33"/>
      <c r="I12" s="21"/>
      <c r="J12" s="26"/>
      <c r="K12" s="23"/>
      <c r="L12" s="24"/>
      <c r="M12" s="25"/>
      <c r="N12" s="23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</row>
    <row r="13" spans="1:27" ht="12.75">
      <c r="C13" s="21"/>
      <c r="D13" s="21"/>
      <c r="E13" s="21"/>
      <c r="F13" s="21"/>
      <c r="G13" s="21"/>
      <c r="H13" s="33"/>
      <c r="I13" s="21"/>
      <c r="J13" s="26"/>
      <c r="K13" s="24"/>
      <c r="L13" s="27"/>
      <c r="M13" s="25"/>
      <c r="N13" s="24"/>
      <c r="O13" s="21"/>
      <c r="P13" s="21"/>
      <c r="Q13" s="21"/>
      <c r="R13" s="22"/>
      <c r="S13" s="21"/>
      <c r="T13" s="21"/>
      <c r="U13" s="21"/>
      <c r="V13" s="21"/>
      <c r="W13" s="21"/>
      <c r="X13" s="21"/>
      <c r="Y13" s="21"/>
      <c r="Z13" s="21"/>
      <c r="AA13" s="21"/>
    </row>
    <row r="14" spans="1:27" ht="12.75">
      <c r="B14" s="47" t="s">
        <v>6</v>
      </c>
      <c r="C14" s="24" t="s">
        <v>70</v>
      </c>
      <c r="D14" s="24"/>
      <c r="E14" s="24"/>
      <c r="F14" s="21"/>
      <c r="I14" s="21"/>
      <c r="J14" s="24"/>
      <c r="K14" s="24"/>
      <c r="L14" s="27"/>
      <c r="M14" s="25"/>
      <c r="N14" s="21"/>
      <c r="O14" s="21"/>
      <c r="P14" s="21"/>
      <c r="Q14" s="21"/>
      <c r="R14" s="22"/>
      <c r="S14" s="21"/>
      <c r="T14" s="21"/>
      <c r="U14" s="21"/>
      <c r="V14" s="21"/>
      <c r="W14" s="21"/>
      <c r="X14" s="21"/>
      <c r="Y14" s="21"/>
      <c r="Z14" s="21"/>
      <c r="AA14" s="21"/>
    </row>
    <row r="15" spans="1:27" ht="13.5" thickBot="1">
      <c r="B15" s="21"/>
      <c r="C15" s="43"/>
      <c r="D15" s="21"/>
      <c r="E15" s="21"/>
      <c r="F15" s="21"/>
      <c r="I15" s="21"/>
      <c r="J15" s="21"/>
      <c r="K15" s="21"/>
      <c r="L15" s="22"/>
      <c r="N15" s="21"/>
      <c r="O15" s="21"/>
      <c r="P15" s="21"/>
      <c r="Q15" s="21"/>
      <c r="R15" s="22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13.5" thickBot="1">
      <c r="B16" s="121" t="s">
        <v>71</v>
      </c>
      <c r="C16" s="122" t="s">
        <v>9</v>
      </c>
      <c r="D16" s="123" t="s">
        <v>10</v>
      </c>
      <c r="E16" s="21"/>
      <c r="F16" s="121" t="s">
        <v>73</v>
      </c>
      <c r="G16" s="122" t="s">
        <v>9</v>
      </c>
      <c r="H16" s="124" t="s">
        <v>10</v>
      </c>
      <c r="I16" s="21"/>
      <c r="J16" s="121" t="s">
        <v>29</v>
      </c>
      <c r="K16" s="122" t="s">
        <v>9</v>
      </c>
      <c r="L16" s="123" t="s">
        <v>10</v>
      </c>
      <c r="N16" s="121" t="s">
        <v>141</v>
      </c>
      <c r="O16" s="122" t="s">
        <v>9</v>
      </c>
      <c r="P16" s="123" t="s">
        <v>10</v>
      </c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</row>
    <row r="17" spans="2:27" ht="12.75">
      <c r="B17" s="49" t="s">
        <v>12</v>
      </c>
      <c r="C17" s="51" t="s">
        <v>255</v>
      </c>
      <c r="D17" s="57">
        <v>90</v>
      </c>
      <c r="E17" s="21"/>
      <c r="F17" s="49" t="s">
        <v>11</v>
      </c>
      <c r="G17" s="24">
        <v>1</v>
      </c>
      <c r="H17" s="60">
        <v>50</v>
      </c>
      <c r="I17" s="21"/>
      <c r="J17" s="49" t="s">
        <v>30</v>
      </c>
      <c r="K17" s="24" t="s">
        <v>7</v>
      </c>
      <c r="L17" s="50">
        <v>10</v>
      </c>
      <c r="N17" s="49" t="s">
        <v>0</v>
      </c>
      <c r="O17" s="24" t="s">
        <v>3</v>
      </c>
      <c r="P17" s="50">
        <v>30</v>
      </c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</row>
    <row r="18" spans="2:27" ht="12.75">
      <c r="B18" s="49" t="s">
        <v>15</v>
      </c>
      <c r="C18" s="51" t="s">
        <v>8</v>
      </c>
      <c r="D18" s="57">
        <v>30</v>
      </c>
      <c r="E18" s="21"/>
      <c r="F18" s="35" t="s">
        <v>74</v>
      </c>
      <c r="G18" s="24">
        <v>1</v>
      </c>
      <c r="H18" s="60">
        <v>50</v>
      </c>
      <c r="I18" s="21"/>
      <c r="J18" s="49" t="s">
        <v>32</v>
      </c>
      <c r="K18" s="24" t="s">
        <v>33</v>
      </c>
      <c r="L18" s="50">
        <v>20</v>
      </c>
      <c r="N18" s="49" t="s">
        <v>39</v>
      </c>
      <c r="O18" s="24" t="s">
        <v>31</v>
      </c>
      <c r="P18" s="50">
        <v>15</v>
      </c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</row>
    <row r="19" spans="2:27" ht="12.75">
      <c r="B19" s="49" t="s">
        <v>16</v>
      </c>
      <c r="C19" s="24" t="s">
        <v>17</v>
      </c>
      <c r="D19" s="57">
        <v>30</v>
      </c>
      <c r="E19" s="21"/>
      <c r="F19" s="49" t="s">
        <v>13</v>
      </c>
      <c r="G19" s="24">
        <v>0</v>
      </c>
      <c r="H19" s="57">
        <v>50</v>
      </c>
      <c r="I19" s="44"/>
      <c r="J19" s="49" t="s">
        <v>34</v>
      </c>
      <c r="K19" s="24" t="s">
        <v>35</v>
      </c>
      <c r="L19" s="50">
        <v>20</v>
      </c>
      <c r="N19" s="35" t="s">
        <v>77</v>
      </c>
      <c r="O19" s="51" t="s">
        <v>31</v>
      </c>
      <c r="P19" s="50">
        <v>20</v>
      </c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</row>
    <row r="20" spans="2:27" ht="12.75">
      <c r="B20" s="49" t="s">
        <v>19</v>
      </c>
      <c r="C20" s="24" t="s">
        <v>20</v>
      </c>
      <c r="D20" s="57">
        <v>20</v>
      </c>
      <c r="E20" s="21"/>
      <c r="F20" s="49" t="s">
        <v>18</v>
      </c>
      <c r="G20" s="51" t="s">
        <v>76</v>
      </c>
      <c r="H20" s="57">
        <v>200</v>
      </c>
      <c r="I20" s="21"/>
      <c r="J20" s="49" t="s">
        <v>37</v>
      </c>
      <c r="K20" s="24" t="s">
        <v>38</v>
      </c>
      <c r="L20" s="50">
        <v>60</v>
      </c>
      <c r="M20" s="21"/>
      <c r="N20" s="35" t="s">
        <v>142</v>
      </c>
      <c r="O20" s="51" t="s">
        <v>3</v>
      </c>
      <c r="P20" s="50">
        <v>60</v>
      </c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</row>
    <row r="21" spans="2:27" ht="12.75">
      <c r="B21" s="49" t="s">
        <v>21</v>
      </c>
      <c r="C21" s="24" t="s">
        <v>20</v>
      </c>
      <c r="D21" s="57">
        <v>20</v>
      </c>
      <c r="E21" s="21"/>
      <c r="F21" s="49" t="s">
        <v>22</v>
      </c>
      <c r="G21" s="24" t="s">
        <v>23</v>
      </c>
      <c r="H21" s="57">
        <v>20</v>
      </c>
      <c r="I21" s="21"/>
      <c r="J21" s="35" t="s">
        <v>80</v>
      </c>
      <c r="K21" s="51" t="s">
        <v>33</v>
      </c>
      <c r="L21" s="50">
        <v>30</v>
      </c>
      <c r="M21" s="21"/>
      <c r="N21" s="35" t="s">
        <v>143</v>
      </c>
      <c r="O21" s="51" t="s">
        <v>31</v>
      </c>
      <c r="P21" s="50">
        <v>50</v>
      </c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</row>
    <row r="22" spans="2:27" ht="12.75">
      <c r="B22" s="49" t="s">
        <v>25</v>
      </c>
      <c r="C22" s="24" t="s">
        <v>26</v>
      </c>
      <c r="D22" s="57">
        <v>20</v>
      </c>
      <c r="E22" s="21"/>
      <c r="F22" s="49" t="s">
        <v>24</v>
      </c>
      <c r="G22" s="51" t="s">
        <v>75</v>
      </c>
      <c r="H22" s="57">
        <v>300</v>
      </c>
      <c r="I22" s="21"/>
      <c r="J22" s="35" t="s">
        <v>61</v>
      </c>
      <c r="K22" s="51" t="s">
        <v>33</v>
      </c>
      <c r="L22" s="50">
        <v>30</v>
      </c>
      <c r="M22" s="21"/>
      <c r="N22" s="35" t="s">
        <v>144</v>
      </c>
      <c r="O22" s="51" t="s">
        <v>31</v>
      </c>
      <c r="P22" s="50">
        <v>50</v>
      </c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</row>
    <row r="23" spans="2:27" ht="12.75">
      <c r="B23" s="49" t="s">
        <v>27</v>
      </c>
      <c r="C23" s="51" t="s">
        <v>72</v>
      </c>
      <c r="D23" s="57">
        <v>100</v>
      </c>
      <c r="E23" s="21"/>
      <c r="F23" s="120" t="s">
        <v>256</v>
      </c>
      <c r="G23" s="51" t="s">
        <v>76</v>
      </c>
      <c r="H23" s="58">
        <v>500</v>
      </c>
      <c r="I23" s="21"/>
      <c r="J23" s="35" t="s">
        <v>82</v>
      </c>
      <c r="K23" s="51" t="s">
        <v>83</v>
      </c>
      <c r="L23" s="62">
        <v>30</v>
      </c>
      <c r="M23" s="21"/>
      <c r="N23" s="35" t="s">
        <v>150</v>
      </c>
      <c r="O23" s="51" t="s">
        <v>31</v>
      </c>
      <c r="P23" s="50">
        <v>60</v>
      </c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</row>
    <row r="24" spans="2:27" ht="12.75">
      <c r="B24" s="49" t="s">
        <v>28</v>
      </c>
      <c r="C24" s="51" t="s">
        <v>72</v>
      </c>
      <c r="D24" s="57">
        <v>100</v>
      </c>
      <c r="E24" s="21"/>
      <c r="F24" s="52"/>
      <c r="G24" s="25"/>
      <c r="H24" s="58"/>
      <c r="J24" s="52"/>
      <c r="K24" s="25"/>
      <c r="L24" s="53"/>
      <c r="M24" s="21"/>
      <c r="N24" s="35" t="s">
        <v>258</v>
      </c>
      <c r="O24" s="51" t="s">
        <v>3</v>
      </c>
      <c r="P24" s="133">
        <v>30</v>
      </c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</row>
    <row r="25" spans="2:27" ht="12.75">
      <c r="B25" s="49"/>
      <c r="C25" s="51"/>
      <c r="D25" s="57"/>
      <c r="E25" s="21"/>
      <c r="F25" s="52"/>
      <c r="G25" s="25"/>
      <c r="H25" s="58"/>
      <c r="J25" s="52"/>
      <c r="K25" s="25"/>
      <c r="L25" s="53"/>
      <c r="M25" s="21"/>
      <c r="N25" s="35"/>
      <c r="O25" s="51"/>
      <c r="P25" s="50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</row>
    <row r="26" spans="2:27" ht="12.75">
      <c r="B26" s="49"/>
      <c r="C26" s="51"/>
      <c r="D26" s="57"/>
      <c r="E26" s="21"/>
      <c r="F26" s="52"/>
      <c r="G26" s="25"/>
      <c r="H26" s="58"/>
      <c r="J26" s="52"/>
      <c r="K26" s="25"/>
      <c r="L26" s="53"/>
      <c r="M26" s="21"/>
      <c r="N26" s="35"/>
      <c r="O26" s="51"/>
      <c r="P26" s="50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</row>
    <row r="27" spans="2:27" ht="12.75">
      <c r="B27" s="49"/>
      <c r="C27" s="51"/>
      <c r="D27" s="57"/>
      <c r="E27" s="21"/>
      <c r="F27" s="52"/>
      <c r="G27" s="25"/>
      <c r="H27" s="58"/>
      <c r="J27" s="52"/>
      <c r="K27" s="25"/>
      <c r="L27" s="53"/>
      <c r="M27" s="21"/>
      <c r="N27" s="35"/>
      <c r="O27" s="51"/>
      <c r="P27" s="50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</row>
    <row r="28" spans="2:27" ht="12.75">
      <c r="B28" s="49"/>
      <c r="C28" s="51"/>
      <c r="D28" s="57"/>
      <c r="E28" s="21"/>
      <c r="F28" s="52"/>
      <c r="G28" s="25"/>
      <c r="H28" s="58"/>
      <c r="J28" s="52"/>
      <c r="K28" s="25"/>
      <c r="L28" s="53"/>
      <c r="M28" s="21"/>
      <c r="N28" s="35"/>
      <c r="O28" s="51"/>
      <c r="P28" s="50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</row>
    <row r="29" spans="2:27" ht="12.75">
      <c r="B29" s="49"/>
      <c r="C29" s="51"/>
      <c r="D29" s="57"/>
      <c r="E29" s="21"/>
      <c r="F29" s="52"/>
      <c r="G29" s="25"/>
      <c r="H29" s="58"/>
      <c r="J29" s="52"/>
      <c r="K29" s="25"/>
      <c r="L29" s="53"/>
      <c r="M29" s="21"/>
      <c r="N29" s="35"/>
      <c r="O29" s="51"/>
      <c r="P29" s="50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</row>
    <row r="30" spans="2:27" ht="12.75">
      <c r="B30" s="52"/>
      <c r="C30" s="25"/>
      <c r="D30" s="58"/>
      <c r="E30" s="21"/>
      <c r="F30" s="52"/>
      <c r="G30" s="25"/>
      <c r="H30" s="58"/>
      <c r="J30" s="49"/>
      <c r="K30" s="24"/>
      <c r="L30" s="62"/>
      <c r="M30" s="21"/>
      <c r="N30" s="35"/>
      <c r="O30" s="51"/>
      <c r="P30" s="50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</row>
    <row r="31" spans="2:27" ht="12.75">
      <c r="B31" s="52"/>
      <c r="C31" s="25"/>
      <c r="D31" s="58"/>
      <c r="E31" s="21"/>
      <c r="F31" s="52"/>
      <c r="G31" s="25"/>
      <c r="H31" s="58"/>
      <c r="J31" s="49"/>
      <c r="K31" s="24"/>
      <c r="L31" s="62"/>
      <c r="M31" s="21"/>
      <c r="N31" s="35"/>
      <c r="O31" s="51"/>
      <c r="P31" s="62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</row>
    <row r="32" spans="2:27" ht="12.75">
      <c r="B32" s="52"/>
      <c r="C32" s="25"/>
      <c r="D32" s="58"/>
      <c r="E32" s="21"/>
      <c r="F32" s="52"/>
      <c r="G32" s="25"/>
      <c r="H32" s="58"/>
      <c r="I32" s="21"/>
      <c r="J32" s="52"/>
      <c r="K32" s="25"/>
      <c r="L32" s="53"/>
      <c r="M32" s="21"/>
      <c r="N32" s="52"/>
      <c r="O32" s="25"/>
      <c r="P32" s="53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</row>
    <row r="33" spans="2:27" ht="12.75">
      <c r="B33" s="52"/>
      <c r="C33" s="25"/>
      <c r="D33" s="58"/>
      <c r="E33" s="21"/>
      <c r="F33" s="52"/>
      <c r="G33" s="25"/>
      <c r="H33" s="58"/>
      <c r="I33" s="21"/>
      <c r="J33" s="49"/>
      <c r="K33" s="24"/>
      <c r="L33" s="62"/>
      <c r="M33" s="21"/>
      <c r="N33" s="49"/>
      <c r="O33" s="24"/>
      <c r="P33" s="62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</row>
    <row r="34" spans="2:27" ht="12.75">
      <c r="B34" s="49"/>
      <c r="C34" s="24"/>
      <c r="D34" s="57"/>
      <c r="E34" s="21"/>
      <c r="F34" s="52"/>
      <c r="G34" s="25"/>
      <c r="H34" s="58"/>
      <c r="I34" s="21"/>
      <c r="J34" s="49"/>
      <c r="K34" s="24"/>
      <c r="L34" s="62"/>
      <c r="M34" s="21"/>
      <c r="N34" s="49"/>
      <c r="O34" s="24"/>
      <c r="P34" s="62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</row>
    <row r="35" spans="2:27" ht="13.5" thickBot="1">
      <c r="B35" s="54" t="s">
        <v>5</v>
      </c>
      <c r="C35" s="55"/>
      <c r="D35" s="59">
        <f>SUM(D17:D34)</f>
        <v>410</v>
      </c>
      <c r="E35" s="21"/>
      <c r="F35" s="54" t="s">
        <v>5</v>
      </c>
      <c r="G35" s="55"/>
      <c r="H35" s="59">
        <f>SUM(H17:H34)</f>
        <v>1170</v>
      </c>
      <c r="I35" s="21"/>
      <c r="J35" s="54" t="s">
        <v>5</v>
      </c>
      <c r="K35" s="55"/>
      <c r="L35" s="56">
        <f>SUM(L17:L23)</f>
        <v>200</v>
      </c>
      <c r="M35" s="21"/>
      <c r="N35" s="54" t="s">
        <v>5</v>
      </c>
      <c r="O35" s="55"/>
      <c r="P35" s="56">
        <f>SUM(P17:P31)</f>
        <v>315</v>
      </c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</row>
    <row r="36" spans="2:27" ht="12.75">
      <c r="B36" s="21"/>
      <c r="C36" s="21"/>
      <c r="D36" s="21"/>
      <c r="E36" s="21"/>
      <c r="G36" s="21"/>
      <c r="H36" s="33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</row>
    <row r="37" spans="2:27" ht="13.5" thickBot="1">
      <c r="B37" s="21"/>
      <c r="C37" s="21"/>
      <c r="D37" s="21"/>
      <c r="E37" s="21"/>
      <c r="G37" s="21"/>
      <c r="H37" s="33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</row>
    <row r="38" spans="2:27" ht="12.75">
      <c r="B38" s="116" t="s">
        <v>84</v>
      </c>
      <c r="C38" s="117">
        <f>D35+H35+L35+P35</f>
        <v>2095</v>
      </c>
      <c r="E38" s="21"/>
      <c r="F38" s="21"/>
      <c r="H38" s="45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</row>
    <row r="39" spans="2:27" ht="13.5" thickBot="1">
      <c r="B39" s="118" t="s">
        <v>257</v>
      </c>
      <c r="C39" s="119">
        <f>Handleliste!B48</f>
        <v>20885.849999999999</v>
      </c>
      <c r="E39" s="21"/>
      <c r="F39" s="21"/>
      <c r="G39" s="21"/>
      <c r="H39" s="33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</row>
    <row r="40" spans="2:27" ht="13.5" thickBot="1">
      <c r="B40" s="69" t="s">
        <v>254</v>
      </c>
      <c r="C40" s="70">
        <f>SUM(C38:C39)</f>
        <v>22980.85</v>
      </c>
      <c r="E40" s="21"/>
      <c r="G40" s="21"/>
      <c r="H40" s="33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</row>
    <row r="41" spans="2:27" ht="12.75">
      <c r="E41" s="21"/>
      <c r="F41" s="21"/>
      <c r="H41" s="45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ht="12.75">
      <c r="E42" s="21"/>
      <c r="F42" s="28"/>
      <c r="G42" s="21"/>
      <c r="H42" s="33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ht="12.75">
      <c r="E43" s="21"/>
      <c r="G43" s="21"/>
      <c r="H43" s="44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</row>
    <row r="44" spans="2:27" ht="12.75">
      <c r="E44" s="21"/>
      <c r="F44" s="61"/>
      <c r="G44" s="21"/>
      <c r="H44" s="44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</row>
    <row r="45" spans="2:27" ht="12.75">
      <c r="E45" s="21"/>
      <c r="F45" s="24"/>
      <c r="G45" s="21"/>
      <c r="H45" s="44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</row>
    <row r="46" spans="2:27" ht="12.75">
      <c r="E46" s="21"/>
      <c r="F46" s="24"/>
      <c r="G46" s="21"/>
      <c r="H46" s="44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</row>
    <row r="47" spans="2:27" ht="12.75">
      <c r="E47" s="21"/>
      <c r="F47" s="24"/>
      <c r="G47" s="21"/>
      <c r="H47" s="44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</row>
    <row r="48" spans="2:27" ht="12.75">
      <c r="E48" s="21"/>
      <c r="F48" s="24"/>
      <c r="G48" s="21"/>
      <c r="H48" s="33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</row>
    <row r="49" spans="2:27" ht="12.75">
      <c r="E49" s="21"/>
      <c r="F49" s="24"/>
      <c r="G49" s="21"/>
      <c r="H49" s="33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</row>
    <row r="50" spans="2:27" ht="12.75">
      <c r="F50" s="24"/>
      <c r="G50" s="21"/>
      <c r="H50" s="33"/>
      <c r="I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</row>
    <row r="51" spans="2:27" ht="12.75">
      <c r="F51" s="21"/>
      <c r="G51" s="21"/>
      <c r="H51" s="33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</row>
    <row r="52" spans="2:27" ht="12.75">
      <c r="E52" s="21"/>
      <c r="F52" s="21"/>
      <c r="G52" s="21"/>
      <c r="H52" s="33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</row>
    <row r="53" spans="2:27" ht="12.75">
      <c r="F53" s="21"/>
      <c r="G53" s="21"/>
      <c r="H53" s="33"/>
      <c r="I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</row>
    <row r="54" spans="2:27" ht="12.75">
      <c r="F54" s="21"/>
      <c r="G54" s="21"/>
      <c r="H54" s="44"/>
      <c r="I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</row>
    <row r="55" spans="2:27" ht="12.75">
      <c r="E55" s="21"/>
      <c r="F55" s="21"/>
      <c r="G55" s="21"/>
      <c r="H55" s="33"/>
      <c r="I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</row>
    <row r="56" spans="2:27" ht="12.75">
      <c r="E56" s="21"/>
      <c r="F56" s="21"/>
      <c r="G56" s="21"/>
      <c r="H56" s="33"/>
      <c r="I56" s="28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</row>
    <row r="57" spans="2:27" ht="12.75">
      <c r="E57" s="46"/>
      <c r="F57" s="21"/>
      <c r="G57" s="21"/>
      <c r="H57" s="33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</row>
    <row r="58" spans="2:27" ht="12.75">
      <c r="E58" s="21"/>
      <c r="F58" s="21"/>
      <c r="H58" s="33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</row>
    <row r="59" spans="2:27" ht="12.75">
      <c r="E59" s="21"/>
      <c r="F59" s="28"/>
      <c r="H59" s="33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</row>
    <row r="60" spans="2:27" ht="12.75">
      <c r="B60" s="21"/>
      <c r="C60" s="21"/>
      <c r="D60" s="21"/>
      <c r="E60" s="21"/>
      <c r="H60" s="45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</row>
    <row r="61" spans="2:27" ht="12.75">
      <c r="B61" s="21"/>
      <c r="C61" s="21"/>
      <c r="D61" s="21"/>
      <c r="E61" s="21"/>
      <c r="H61" s="45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</row>
    <row r="62" spans="2:27" ht="12.75">
      <c r="B62" s="21"/>
      <c r="C62" s="21"/>
      <c r="D62" s="21"/>
      <c r="E62" s="21"/>
      <c r="H62" s="45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</row>
    <row r="63" spans="2:27" ht="12.75">
      <c r="B63" s="21"/>
      <c r="C63" s="21"/>
      <c r="D63" s="21"/>
      <c r="E63" s="21"/>
      <c r="H63" s="45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</row>
    <row r="64" spans="2:27" ht="12.75">
      <c r="B64" s="21"/>
      <c r="C64" s="21"/>
      <c r="D64" s="21"/>
      <c r="E64" s="21"/>
      <c r="G64" s="21"/>
      <c r="H64" s="33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</row>
    <row r="65" spans="2:27" ht="12.75">
      <c r="B65" s="21"/>
      <c r="C65" s="21"/>
      <c r="D65" s="21"/>
      <c r="E65" s="21"/>
      <c r="G65" s="21"/>
      <c r="H65" s="44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</row>
    <row r="66" spans="2:27" ht="12.75">
      <c r="B66" s="21"/>
      <c r="C66" s="21"/>
      <c r="D66" s="21"/>
      <c r="E66" s="21"/>
      <c r="F66" s="21"/>
      <c r="G66" s="21"/>
      <c r="H66" s="33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</row>
    <row r="67" spans="2:27" ht="12.75">
      <c r="B67" s="21"/>
      <c r="C67" s="21"/>
      <c r="D67" s="21"/>
      <c r="E67" s="21"/>
      <c r="F67" s="21"/>
      <c r="G67" s="21"/>
      <c r="H67" s="33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</row>
    <row r="68" spans="2:27" ht="12.75">
      <c r="B68" s="21"/>
      <c r="C68" s="21"/>
      <c r="D68" s="21"/>
      <c r="E68" s="21"/>
      <c r="F68" s="21"/>
      <c r="G68" s="21"/>
      <c r="H68" s="33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</row>
    <row r="69" spans="2:27" ht="12.75">
      <c r="B69" s="21"/>
      <c r="C69" s="21"/>
      <c r="D69" s="21"/>
      <c r="E69" s="21"/>
      <c r="F69" s="21"/>
      <c r="H69" s="45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</row>
    <row r="70" spans="2:27" ht="12.75">
      <c r="B70" s="21"/>
      <c r="C70" s="21"/>
      <c r="D70" s="21"/>
      <c r="E70" s="21"/>
      <c r="F70" s="21"/>
      <c r="H70" s="45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</row>
    <row r="71" spans="2:27" ht="12.75">
      <c r="B71" s="21"/>
      <c r="C71" s="21"/>
      <c r="D71" s="21"/>
      <c r="E71" s="21"/>
      <c r="H71" s="45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</row>
    <row r="72" spans="2:27" ht="12.75">
      <c r="B72" s="21"/>
      <c r="C72" s="21"/>
      <c r="D72" s="21"/>
      <c r="E72" s="21"/>
      <c r="H72" s="45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</row>
    <row r="73" spans="2:27" ht="12.75">
      <c r="B73" s="21"/>
      <c r="C73" s="21"/>
      <c r="D73" s="21"/>
      <c r="E73" s="21"/>
      <c r="H73" s="45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</row>
    <row r="74" spans="2:27" ht="12.75">
      <c r="B74" s="21"/>
      <c r="C74" s="21"/>
      <c r="D74" s="21"/>
      <c r="E74" s="21"/>
      <c r="H74" s="45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</row>
    <row r="75" spans="2:27" ht="12.75">
      <c r="B75" s="21"/>
      <c r="C75" s="21"/>
      <c r="D75" s="21"/>
      <c r="E75" s="21"/>
      <c r="H75" s="45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</row>
    <row r="76" spans="2:27" ht="12.75">
      <c r="B76" s="21"/>
      <c r="C76" s="21"/>
      <c r="D76" s="21"/>
      <c r="E76" s="21"/>
      <c r="G76" s="21"/>
      <c r="H76" s="33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</row>
    <row r="77" spans="2:27" ht="12.75">
      <c r="B77" s="21"/>
      <c r="C77" s="21"/>
      <c r="D77" s="21"/>
      <c r="E77" s="21"/>
      <c r="G77" s="21"/>
      <c r="H77" s="33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</row>
    <row r="78" spans="2:27" ht="12.75">
      <c r="B78" s="21"/>
      <c r="C78" s="21"/>
      <c r="D78" s="21"/>
      <c r="E78" s="21"/>
      <c r="F78" s="21"/>
      <c r="G78" s="21"/>
      <c r="H78" s="33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</row>
    <row r="79" spans="2:27" ht="12.75">
      <c r="B79" s="21"/>
      <c r="C79" s="21"/>
      <c r="D79" s="21"/>
      <c r="E79" s="21"/>
      <c r="F79" s="21"/>
      <c r="G79" s="21"/>
      <c r="H79" s="33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</row>
    <row r="80" spans="2:27" ht="12.75">
      <c r="B80" s="21"/>
      <c r="C80" s="21"/>
      <c r="D80" s="21"/>
      <c r="E80" s="21"/>
      <c r="F80" s="21"/>
      <c r="G80" s="21"/>
      <c r="H80" s="33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</row>
    <row r="81" spans="2:27" ht="12.75">
      <c r="B81" s="21"/>
      <c r="C81" s="21"/>
      <c r="D81" s="21"/>
      <c r="E81" s="21"/>
      <c r="F81" s="21"/>
      <c r="G81" s="21"/>
      <c r="H81" s="33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</row>
    <row r="82" spans="2:27" ht="12.75">
      <c r="B82" s="21"/>
      <c r="C82" s="21"/>
      <c r="D82" s="21"/>
      <c r="E82" s="21"/>
      <c r="F82" s="21"/>
      <c r="G82" s="21"/>
      <c r="H82" s="33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</row>
    <row r="83" spans="2:27" ht="12.75">
      <c r="B83" s="21"/>
      <c r="C83" s="21"/>
      <c r="D83" s="21"/>
      <c r="E83" s="21"/>
      <c r="F83" s="21"/>
      <c r="G83" s="21"/>
      <c r="H83" s="33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</row>
    <row r="84" spans="2:27" ht="12.75">
      <c r="B84" s="21"/>
      <c r="C84" s="21"/>
      <c r="D84" s="21"/>
      <c r="E84" s="21"/>
      <c r="F84" s="21"/>
      <c r="G84" s="21"/>
      <c r="H84" s="33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</row>
    <row r="85" spans="2:27" ht="12.75">
      <c r="B85" s="21"/>
      <c r="C85" s="21"/>
      <c r="D85" s="21"/>
      <c r="E85" s="21"/>
      <c r="F85" s="21"/>
      <c r="G85" s="21"/>
      <c r="H85" s="33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</row>
    <row r="86" spans="2:27" ht="12.75">
      <c r="B86" s="21"/>
      <c r="C86" s="21"/>
      <c r="D86" s="21"/>
      <c r="E86" s="21"/>
      <c r="F86" s="21"/>
      <c r="G86" s="21"/>
      <c r="H86" s="33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</row>
    <row r="87" spans="2:27" ht="12.75">
      <c r="B87" s="21"/>
      <c r="C87" s="21"/>
      <c r="D87" s="21"/>
      <c r="E87" s="21"/>
      <c r="F87" s="21"/>
      <c r="G87" s="21"/>
      <c r="H87" s="33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</row>
    <row r="88" spans="2:27" ht="12.75">
      <c r="B88" s="21"/>
      <c r="C88" s="21"/>
      <c r="D88" s="21"/>
      <c r="E88" s="21"/>
      <c r="F88" s="21"/>
      <c r="G88" s="21"/>
      <c r="H88" s="33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</row>
    <row r="89" spans="2:27" ht="12.75">
      <c r="B89" s="21"/>
      <c r="C89" s="21"/>
      <c r="D89" s="21"/>
      <c r="E89" s="21"/>
      <c r="F89" s="21"/>
      <c r="G89" s="21"/>
      <c r="H89" s="33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</row>
    <row r="90" spans="2:27" ht="12.75">
      <c r="B90" s="21"/>
      <c r="C90" s="21"/>
      <c r="D90" s="21"/>
      <c r="E90" s="21"/>
      <c r="F90" s="21"/>
      <c r="G90" s="21"/>
      <c r="H90" s="33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</row>
    <row r="91" spans="2:27" ht="12.75">
      <c r="B91" s="21"/>
      <c r="C91" s="21"/>
      <c r="D91" s="21"/>
      <c r="E91" s="21"/>
      <c r="F91" s="21"/>
      <c r="G91" s="21"/>
      <c r="H91" s="33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</row>
    <row r="92" spans="2:27" ht="12.75">
      <c r="B92" s="21"/>
      <c r="C92" s="21"/>
      <c r="D92" s="21"/>
      <c r="E92" s="21"/>
      <c r="F92" s="21"/>
      <c r="G92" s="21"/>
      <c r="H92" s="33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</row>
    <row r="93" spans="2:27" ht="12.75">
      <c r="B93" s="21"/>
      <c r="C93" s="21"/>
      <c r="D93" s="21"/>
      <c r="E93" s="21"/>
      <c r="F93" s="21"/>
      <c r="G93" s="21"/>
      <c r="H93" s="33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</row>
    <row r="94" spans="2:27" ht="12.75">
      <c r="B94" s="21"/>
      <c r="C94" s="21"/>
      <c r="D94" s="21"/>
      <c r="E94" s="21"/>
      <c r="F94" s="21"/>
      <c r="G94" s="21"/>
      <c r="H94" s="33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</row>
    <row r="95" spans="2:27" ht="12.75">
      <c r="B95" s="21"/>
      <c r="C95" s="21"/>
      <c r="D95" s="21"/>
      <c r="E95" s="21"/>
      <c r="F95" s="21"/>
      <c r="G95" s="21"/>
      <c r="H95" s="33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</row>
    <row r="96" spans="2:27" ht="12.75">
      <c r="B96" s="21"/>
      <c r="C96" s="21"/>
      <c r="D96" s="21"/>
      <c r="E96" s="21"/>
      <c r="F96" s="21"/>
      <c r="G96" s="21"/>
      <c r="H96" s="33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</row>
    <row r="97" spans="2:27" ht="12.75">
      <c r="B97" s="21"/>
      <c r="C97" s="21"/>
      <c r="D97" s="21"/>
      <c r="E97" s="21"/>
      <c r="F97" s="21"/>
      <c r="G97" s="21"/>
      <c r="H97" s="33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</row>
    <row r="98" spans="2:27" ht="12.75">
      <c r="B98" s="21"/>
      <c r="C98" s="21"/>
      <c r="D98" s="21"/>
      <c r="E98" s="21"/>
      <c r="F98" s="21"/>
      <c r="G98" s="21"/>
      <c r="H98" s="33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</row>
    <row r="99" spans="2:27" ht="12.75">
      <c r="B99" s="21"/>
      <c r="C99" s="21"/>
      <c r="D99" s="21"/>
      <c r="E99" s="21"/>
      <c r="F99" s="21"/>
      <c r="G99" s="21"/>
      <c r="H99" s="33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</row>
    <row r="100" spans="2:27" ht="12.75">
      <c r="B100" s="21"/>
      <c r="C100" s="21"/>
      <c r="D100" s="21"/>
      <c r="E100" s="21"/>
      <c r="F100" s="21"/>
      <c r="G100" s="21"/>
      <c r="H100" s="33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</row>
    <row r="101" spans="2:27" ht="12.75">
      <c r="B101" s="21"/>
      <c r="C101" s="21"/>
      <c r="D101" s="21"/>
      <c r="E101" s="21"/>
      <c r="F101" s="21"/>
      <c r="G101" s="21"/>
      <c r="H101" s="33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</row>
    <row r="102" spans="2:27" ht="12.75">
      <c r="B102" s="21"/>
      <c r="C102" s="21"/>
      <c r="D102" s="21"/>
      <c r="E102" s="21"/>
      <c r="F102" s="21"/>
      <c r="G102" s="21"/>
      <c r="H102" s="33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</row>
    <row r="103" spans="2:27" ht="12.75">
      <c r="B103" s="21"/>
      <c r="C103" s="21"/>
      <c r="D103" s="21"/>
      <c r="E103" s="21"/>
      <c r="F103" s="21"/>
      <c r="G103" s="21"/>
      <c r="H103" s="33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</row>
    <row r="104" spans="2:27" ht="12.75">
      <c r="B104" s="21"/>
      <c r="C104" s="21"/>
      <c r="D104" s="21"/>
      <c r="E104" s="21"/>
      <c r="F104" s="21"/>
      <c r="G104" s="21"/>
      <c r="H104" s="33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</row>
    <row r="105" spans="2:27" ht="12.75">
      <c r="B105" s="21"/>
      <c r="C105" s="21"/>
      <c r="D105" s="21"/>
      <c r="E105" s="21"/>
      <c r="F105" s="21"/>
      <c r="G105" s="21"/>
      <c r="H105" s="33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</row>
    <row r="106" spans="2:27" ht="12.75">
      <c r="B106" s="21"/>
      <c r="C106" s="21"/>
      <c r="D106" s="21"/>
      <c r="E106" s="21"/>
      <c r="F106" s="21"/>
      <c r="G106" s="21"/>
      <c r="H106" s="33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</row>
    <row r="107" spans="2:27" ht="12.75">
      <c r="B107" s="21"/>
      <c r="C107" s="21"/>
      <c r="D107" s="21"/>
      <c r="E107" s="21"/>
      <c r="F107" s="21"/>
      <c r="G107" s="21"/>
      <c r="H107" s="33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</row>
    <row r="108" spans="2:27" ht="12.75">
      <c r="B108" s="21"/>
      <c r="C108" s="21"/>
      <c r="D108" s="21"/>
      <c r="E108" s="21"/>
      <c r="F108" s="21"/>
      <c r="G108" s="21"/>
      <c r="H108" s="33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</row>
    <row r="109" spans="2:27" ht="12.75">
      <c r="B109" s="21"/>
      <c r="C109" s="21"/>
      <c r="D109" s="21"/>
      <c r="E109" s="21"/>
      <c r="F109" s="21"/>
      <c r="G109" s="21"/>
      <c r="H109" s="33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</row>
    <row r="110" spans="2:27" ht="12.75">
      <c r="B110" s="21"/>
      <c r="C110" s="21"/>
      <c r="D110" s="21"/>
      <c r="E110" s="21"/>
      <c r="F110" s="21"/>
      <c r="G110" s="21"/>
      <c r="H110" s="33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</row>
    <row r="111" spans="2:27" ht="12.75">
      <c r="B111" s="21"/>
      <c r="C111" s="21"/>
      <c r="D111" s="21"/>
      <c r="E111" s="21"/>
      <c r="F111" s="21"/>
      <c r="G111" s="21"/>
      <c r="H111" s="33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</row>
    <row r="112" spans="2:27" ht="12.75">
      <c r="B112" s="21"/>
      <c r="C112" s="21"/>
      <c r="D112" s="21"/>
      <c r="E112" s="21"/>
      <c r="F112" s="21"/>
      <c r="G112" s="21"/>
      <c r="H112" s="33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</row>
    <row r="113" spans="2:27" ht="12.75">
      <c r="B113" s="21"/>
      <c r="C113" s="21"/>
      <c r="D113" s="21"/>
      <c r="E113" s="21"/>
      <c r="F113" s="21"/>
      <c r="G113" s="21"/>
      <c r="H113" s="33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</row>
    <row r="114" spans="2:27" ht="12.75">
      <c r="B114" s="21"/>
      <c r="C114" s="21"/>
      <c r="D114" s="21"/>
      <c r="E114" s="21"/>
      <c r="F114" s="21"/>
      <c r="G114" s="21"/>
      <c r="H114" s="33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</row>
    <row r="115" spans="2:27" ht="12.75">
      <c r="B115" s="21"/>
      <c r="C115" s="21"/>
      <c r="D115" s="21"/>
      <c r="E115" s="21"/>
      <c r="F115" s="21"/>
      <c r="G115" s="21"/>
      <c r="H115" s="33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</row>
    <row r="116" spans="2:27" ht="12.75">
      <c r="B116" s="21"/>
      <c r="C116" s="21"/>
      <c r="D116" s="21"/>
      <c r="E116" s="21"/>
      <c r="F116" s="21"/>
      <c r="G116" s="21"/>
      <c r="H116" s="33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</row>
    <row r="117" spans="2:27" ht="12.75">
      <c r="B117" s="21"/>
      <c r="C117" s="21"/>
      <c r="D117" s="21"/>
      <c r="E117" s="21"/>
      <c r="F117" s="21"/>
      <c r="G117" s="21"/>
      <c r="H117" s="33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</row>
    <row r="118" spans="2:27" ht="12.75">
      <c r="B118" s="21"/>
      <c r="C118" s="21"/>
      <c r="D118" s="21"/>
      <c r="E118" s="21"/>
      <c r="F118" s="21"/>
      <c r="G118" s="21"/>
      <c r="H118" s="33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</row>
    <row r="119" spans="2:27" ht="12.75">
      <c r="B119" s="21"/>
      <c r="C119" s="21"/>
      <c r="D119" s="21"/>
      <c r="E119" s="21"/>
      <c r="F119" s="21"/>
      <c r="G119" s="21"/>
      <c r="H119" s="33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</row>
    <row r="120" spans="2:27" ht="12.75">
      <c r="B120" s="21"/>
      <c r="C120" s="21"/>
      <c r="D120" s="21"/>
      <c r="E120" s="21"/>
      <c r="F120" s="21"/>
      <c r="G120" s="21"/>
      <c r="H120" s="33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</row>
    <row r="121" spans="2:27" ht="12.75">
      <c r="B121" s="21"/>
      <c r="C121" s="21"/>
      <c r="D121" s="21"/>
      <c r="E121" s="21"/>
      <c r="F121" s="21"/>
      <c r="G121" s="21"/>
      <c r="H121" s="33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</row>
    <row r="122" spans="2:27" ht="12.75">
      <c r="B122" s="21"/>
      <c r="C122" s="21"/>
      <c r="D122" s="21"/>
      <c r="E122" s="21"/>
      <c r="F122" s="21"/>
      <c r="G122" s="21"/>
      <c r="H122" s="33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</row>
    <row r="123" spans="2:27" ht="12.75">
      <c r="B123" s="21"/>
      <c r="C123" s="21"/>
      <c r="D123" s="21"/>
      <c r="E123" s="21"/>
      <c r="F123" s="21"/>
      <c r="G123" s="21"/>
      <c r="H123" s="33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</row>
    <row r="124" spans="2:27" ht="12.75">
      <c r="B124" s="21"/>
      <c r="C124" s="21"/>
      <c r="D124" s="21"/>
      <c r="E124" s="21"/>
      <c r="F124" s="21"/>
      <c r="G124" s="21"/>
      <c r="H124" s="33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</row>
    <row r="125" spans="2:27" ht="12.75">
      <c r="B125" s="21"/>
      <c r="C125" s="21"/>
      <c r="D125" s="21"/>
      <c r="E125" s="21"/>
      <c r="F125" s="21"/>
      <c r="G125" s="21"/>
      <c r="H125" s="33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</row>
    <row r="126" spans="2:27" ht="12.75">
      <c r="B126" s="21"/>
      <c r="C126" s="21"/>
      <c r="D126" s="21"/>
      <c r="E126" s="21"/>
      <c r="F126" s="21"/>
      <c r="G126" s="21"/>
      <c r="H126" s="33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</row>
    <row r="127" spans="2:27" ht="12.75">
      <c r="B127" s="21"/>
      <c r="C127" s="21"/>
      <c r="D127" s="21"/>
      <c r="E127" s="21"/>
      <c r="F127" s="21"/>
      <c r="G127" s="21"/>
      <c r="H127" s="33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</row>
    <row r="128" spans="2:27" ht="12.75">
      <c r="B128" s="21"/>
      <c r="C128" s="21"/>
      <c r="D128" s="21"/>
      <c r="E128" s="21"/>
      <c r="F128" s="21"/>
      <c r="G128" s="21"/>
      <c r="H128" s="33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</row>
    <row r="129" spans="2:27" ht="12.75">
      <c r="B129" s="21"/>
      <c r="C129" s="21"/>
      <c r="D129" s="21"/>
      <c r="E129" s="21"/>
      <c r="F129" s="21"/>
      <c r="G129" s="21"/>
      <c r="H129" s="33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</row>
    <row r="130" spans="2:27" ht="12.75">
      <c r="B130" s="21"/>
      <c r="C130" s="21"/>
      <c r="D130" s="21"/>
      <c r="E130" s="21"/>
      <c r="F130" s="21"/>
      <c r="G130" s="21"/>
      <c r="H130" s="33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</row>
    <row r="131" spans="2:27" ht="12.75">
      <c r="B131" s="21"/>
      <c r="C131" s="21"/>
      <c r="D131" s="21"/>
      <c r="E131" s="21"/>
      <c r="F131" s="21"/>
      <c r="G131" s="21"/>
      <c r="H131" s="33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</row>
    <row r="132" spans="2:27" ht="12.75">
      <c r="B132" s="21"/>
      <c r="C132" s="21"/>
      <c r="D132" s="21"/>
      <c r="E132" s="21"/>
      <c r="F132" s="21"/>
      <c r="G132" s="21"/>
      <c r="H132" s="33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</row>
    <row r="133" spans="2:27" ht="12.75">
      <c r="B133" s="21"/>
      <c r="C133" s="21"/>
      <c r="D133" s="21"/>
      <c r="E133" s="21"/>
      <c r="F133" s="21"/>
      <c r="G133" s="21"/>
      <c r="H133" s="33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</row>
    <row r="134" spans="2:27" ht="12.75">
      <c r="B134" s="21"/>
      <c r="C134" s="21"/>
      <c r="D134" s="21"/>
      <c r="E134" s="21"/>
      <c r="F134" s="21"/>
      <c r="G134" s="21"/>
      <c r="H134" s="33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</row>
    <row r="135" spans="2:27" ht="12.75">
      <c r="B135" s="21"/>
      <c r="C135" s="21"/>
      <c r="D135" s="21"/>
      <c r="E135" s="21"/>
      <c r="F135" s="21"/>
      <c r="G135" s="21"/>
      <c r="H135" s="33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</row>
    <row r="136" spans="2:27" ht="12.75">
      <c r="B136" s="21"/>
      <c r="C136" s="21"/>
      <c r="D136" s="21"/>
      <c r="E136" s="21"/>
      <c r="F136" s="21"/>
      <c r="G136" s="21"/>
      <c r="H136" s="33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</row>
    <row r="137" spans="2:27" ht="12.75">
      <c r="B137" s="21"/>
      <c r="C137" s="21"/>
      <c r="D137" s="21"/>
      <c r="E137" s="21"/>
      <c r="F137" s="21"/>
      <c r="G137" s="21"/>
      <c r="H137" s="33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</row>
    <row r="138" spans="2:27" ht="12.75">
      <c r="B138" s="21"/>
      <c r="C138" s="21"/>
      <c r="D138" s="21"/>
      <c r="E138" s="21"/>
      <c r="F138" s="21"/>
      <c r="G138" s="21"/>
      <c r="H138" s="33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</row>
    <row r="139" spans="2:27" ht="12.75">
      <c r="B139" s="21"/>
      <c r="C139" s="21"/>
      <c r="D139" s="21"/>
      <c r="E139" s="21"/>
      <c r="F139" s="21"/>
      <c r="G139" s="21"/>
      <c r="H139" s="33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</row>
    <row r="140" spans="2:27" ht="12.75">
      <c r="B140" s="21"/>
      <c r="C140" s="21"/>
      <c r="D140" s="21"/>
      <c r="E140" s="21"/>
      <c r="F140" s="21"/>
      <c r="G140" s="21"/>
      <c r="H140" s="33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</row>
    <row r="141" spans="2:27" ht="12.75">
      <c r="B141" s="21"/>
      <c r="C141" s="21"/>
      <c r="D141" s="21"/>
      <c r="E141" s="21"/>
      <c r="F141" s="21"/>
      <c r="G141" s="21"/>
      <c r="H141" s="33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</row>
    <row r="142" spans="2:27" ht="12.75">
      <c r="B142" s="21"/>
      <c r="C142" s="21"/>
      <c r="D142" s="21"/>
      <c r="E142" s="21"/>
      <c r="F142" s="21"/>
      <c r="G142" s="21"/>
      <c r="H142" s="33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</row>
    <row r="143" spans="2:27" ht="12.75">
      <c r="B143" s="21"/>
      <c r="C143" s="21"/>
      <c r="D143" s="21"/>
      <c r="E143" s="21"/>
      <c r="F143" s="21"/>
      <c r="G143" s="21"/>
      <c r="H143" s="33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</row>
    <row r="144" spans="2:27" ht="12.75">
      <c r="B144" s="21"/>
      <c r="C144" s="21"/>
      <c r="D144" s="21"/>
      <c r="E144" s="21"/>
      <c r="F144" s="21"/>
      <c r="G144" s="21"/>
      <c r="H144" s="33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</row>
    <row r="145" spans="2:27" ht="12.75">
      <c r="B145" s="21"/>
      <c r="C145" s="21"/>
      <c r="D145" s="21"/>
      <c r="E145" s="21"/>
      <c r="F145" s="21"/>
      <c r="G145" s="21"/>
      <c r="H145" s="33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</row>
    <row r="146" spans="2:27" ht="12.75">
      <c r="B146" s="21"/>
      <c r="C146" s="21"/>
      <c r="D146" s="21"/>
      <c r="E146" s="21"/>
      <c r="F146" s="21"/>
      <c r="G146" s="21"/>
      <c r="H146" s="33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</row>
    <row r="147" spans="2:27" ht="12.75">
      <c r="B147" s="21"/>
      <c r="C147" s="21"/>
      <c r="D147" s="21"/>
      <c r="E147" s="21"/>
      <c r="F147" s="21"/>
      <c r="G147" s="21"/>
      <c r="H147" s="33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</row>
    <row r="148" spans="2:27" ht="12.75">
      <c r="B148" s="21"/>
      <c r="C148" s="21"/>
      <c r="D148" s="21"/>
      <c r="E148" s="21"/>
      <c r="F148" s="21"/>
      <c r="G148" s="21"/>
      <c r="H148" s="33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</row>
    <row r="149" spans="2:27" ht="12.75">
      <c r="B149" s="21"/>
      <c r="C149" s="21"/>
      <c r="D149" s="21"/>
      <c r="E149" s="21"/>
      <c r="F149" s="21"/>
      <c r="G149" s="21"/>
      <c r="H149" s="33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</row>
    <row r="150" spans="2:27" ht="12.75">
      <c r="B150" s="21"/>
      <c r="C150" s="21"/>
      <c r="D150" s="21"/>
      <c r="E150" s="21"/>
      <c r="F150" s="21"/>
      <c r="G150" s="21"/>
      <c r="H150" s="33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</row>
    <row r="151" spans="2:27" ht="12.75">
      <c r="B151" s="21"/>
      <c r="C151" s="21"/>
      <c r="D151" s="21"/>
      <c r="E151" s="21"/>
      <c r="F151" s="21"/>
      <c r="G151" s="21"/>
      <c r="H151" s="33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</row>
    <row r="152" spans="2:27" ht="12.75">
      <c r="B152" s="21"/>
      <c r="C152" s="21"/>
      <c r="D152" s="21"/>
      <c r="E152" s="21"/>
      <c r="F152" s="21"/>
      <c r="G152" s="21"/>
      <c r="H152" s="33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</row>
    <row r="153" spans="2:27" ht="12.75">
      <c r="B153" s="21"/>
      <c r="C153" s="21"/>
      <c r="D153" s="21"/>
      <c r="E153" s="21"/>
      <c r="F153" s="21"/>
      <c r="G153" s="21"/>
      <c r="H153" s="33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</row>
    <row r="154" spans="2:27" ht="12.75">
      <c r="B154" s="21"/>
      <c r="C154" s="21"/>
      <c r="D154" s="21"/>
      <c r="E154" s="21"/>
      <c r="F154" s="21"/>
      <c r="G154" s="21"/>
      <c r="H154" s="33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</row>
    <row r="155" spans="2:27" ht="12.75">
      <c r="B155" s="21"/>
      <c r="C155" s="21"/>
      <c r="D155" s="21"/>
      <c r="E155" s="21"/>
      <c r="F155" s="21"/>
      <c r="G155" s="21"/>
      <c r="H155" s="33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</row>
    <row r="156" spans="2:27" ht="12.75">
      <c r="B156" s="21"/>
      <c r="C156" s="21"/>
      <c r="D156" s="21"/>
      <c r="E156" s="21"/>
      <c r="F156" s="21"/>
      <c r="G156" s="21"/>
      <c r="H156" s="33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</row>
    <row r="157" spans="2:27" ht="12.75">
      <c r="B157" s="21"/>
      <c r="C157" s="21"/>
      <c r="D157" s="21"/>
      <c r="E157" s="21"/>
      <c r="F157" s="21"/>
      <c r="G157" s="21"/>
      <c r="H157" s="33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</row>
    <row r="158" spans="2:27" ht="12.75">
      <c r="B158" s="21"/>
      <c r="C158" s="21"/>
      <c r="D158" s="21"/>
      <c r="E158" s="21"/>
      <c r="F158" s="21"/>
      <c r="G158" s="21"/>
      <c r="H158" s="33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</row>
    <row r="159" spans="2:27" ht="12.75">
      <c r="B159" s="21"/>
      <c r="C159" s="21"/>
      <c r="D159" s="21"/>
      <c r="E159" s="21"/>
      <c r="F159" s="21"/>
      <c r="G159" s="21"/>
      <c r="H159" s="33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</row>
    <row r="160" spans="2:27" ht="12.75">
      <c r="B160" s="21"/>
      <c r="C160" s="21"/>
      <c r="D160" s="21"/>
      <c r="E160" s="21"/>
      <c r="F160" s="21"/>
      <c r="G160" s="21"/>
      <c r="H160" s="33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</row>
    <row r="161" spans="2:27" ht="12.75">
      <c r="B161" s="21"/>
      <c r="C161" s="21"/>
      <c r="D161" s="21"/>
      <c r="E161" s="21"/>
      <c r="F161" s="21"/>
      <c r="G161" s="21"/>
      <c r="H161" s="33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</row>
    <row r="162" spans="2:27" ht="12.75">
      <c r="B162" s="21"/>
      <c r="C162" s="21"/>
      <c r="D162" s="21"/>
      <c r="E162" s="21"/>
      <c r="F162" s="21"/>
      <c r="G162" s="21"/>
      <c r="H162" s="33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</row>
    <row r="163" spans="2:27" ht="12.75">
      <c r="B163" s="21"/>
      <c r="C163" s="21"/>
      <c r="D163" s="21"/>
      <c r="E163" s="21"/>
      <c r="F163" s="21"/>
      <c r="G163" s="21"/>
      <c r="H163" s="33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</row>
    <row r="164" spans="2:27" ht="12.75">
      <c r="B164" s="21"/>
      <c r="C164" s="21"/>
      <c r="D164" s="21"/>
      <c r="E164" s="21"/>
      <c r="F164" s="21"/>
      <c r="G164" s="21"/>
      <c r="H164" s="33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</row>
    <row r="165" spans="2:27" ht="12.75">
      <c r="B165" s="21"/>
      <c r="C165" s="21"/>
      <c r="D165" s="21"/>
      <c r="E165" s="21"/>
      <c r="F165" s="21"/>
      <c r="G165" s="21"/>
      <c r="H165" s="33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</row>
    <row r="166" spans="2:27" ht="12.75">
      <c r="B166" s="21"/>
      <c r="C166" s="21"/>
      <c r="D166" s="21"/>
      <c r="E166" s="21"/>
      <c r="F166" s="21"/>
      <c r="G166" s="21"/>
      <c r="H166" s="33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</row>
    <row r="167" spans="2:27" ht="12.75">
      <c r="B167" s="21"/>
      <c r="C167" s="21"/>
      <c r="D167" s="21"/>
      <c r="E167" s="21"/>
      <c r="F167" s="21"/>
      <c r="G167" s="21"/>
      <c r="H167" s="33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</row>
    <row r="168" spans="2:27" ht="12.75">
      <c r="B168" s="21"/>
      <c r="C168" s="21"/>
      <c r="D168" s="21"/>
      <c r="E168" s="21"/>
      <c r="F168" s="21"/>
      <c r="G168" s="21"/>
      <c r="H168" s="33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</row>
    <row r="169" spans="2:27" ht="12.75">
      <c r="B169" s="21"/>
      <c r="C169" s="21"/>
      <c r="D169" s="21"/>
      <c r="E169" s="21"/>
      <c r="F169" s="21"/>
      <c r="G169" s="21"/>
      <c r="H169" s="33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</row>
    <row r="170" spans="2:27" ht="12.75">
      <c r="B170" s="21"/>
      <c r="C170" s="21"/>
      <c r="D170" s="21"/>
      <c r="E170" s="21"/>
      <c r="F170" s="21"/>
      <c r="G170" s="21"/>
      <c r="H170" s="33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</row>
    <row r="171" spans="2:27" ht="12.75">
      <c r="B171" s="21"/>
      <c r="C171" s="21"/>
      <c r="D171" s="21"/>
      <c r="E171" s="21"/>
      <c r="F171" s="21"/>
      <c r="G171" s="21"/>
      <c r="H171" s="33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</row>
    <row r="172" spans="2:27" ht="12.75">
      <c r="B172" s="21"/>
      <c r="C172" s="21"/>
      <c r="D172" s="21"/>
      <c r="E172" s="21"/>
      <c r="F172" s="21"/>
      <c r="G172" s="21"/>
      <c r="H172" s="33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</row>
    <row r="173" spans="2:27" ht="12.75">
      <c r="B173" s="21"/>
      <c r="C173" s="21"/>
      <c r="D173" s="21"/>
      <c r="E173" s="21"/>
      <c r="F173" s="21"/>
      <c r="G173" s="21"/>
      <c r="H173" s="33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</row>
    <row r="174" spans="2:27" ht="12.75">
      <c r="B174" s="21"/>
      <c r="C174" s="21"/>
      <c r="D174" s="21"/>
      <c r="E174" s="21"/>
      <c r="F174" s="21"/>
      <c r="G174" s="21"/>
      <c r="H174" s="33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</row>
    <row r="175" spans="2:27" ht="12.75">
      <c r="B175" s="21"/>
      <c r="C175" s="21"/>
      <c r="D175" s="21"/>
      <c r="E175" s="21"/>
      <c r="F175" s="21"/>
      <c r="G175" s="21"/>
      <c r="H175" s="33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</row>
    <row r="176" spans="2:27" ht="12.75">
      <c r="B176" s="21"/>
      <c r="C176" s="21"/>
      <c r="D176" s="21"/>
      <c r="E176" s="21"/>
      <c r="F176" s="21"/>
      <c r="G176" s="21"/>
      <c r="H176" s="33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</row>
    <row r="177" spans="2:27" ht="12.75">
      <c r="B177" s="21"/>
      <c r="C177" s="21"/>
      <c r="D177" s="21"/>
      <c r="E177" s="21"/>
      <c r="F177" s="21"/>
      <c r="G177" s="21"/>
      <c r="H177" s="33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</row>
    <row r="178" spans="2:27" ht="12.75">
      <c r="B178" s="21"/>
      <c r="C178" s="21"/>
      <c r="D178" s="21"/>
      <c r="E178" s="21"/>
      <c r="F178" s="21"/>
      <c r="G178" s="21"/>
      <c r="H178" s="33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</row>
    <row r="179" spans="2:27" ht="12.75">
      <c r="B179" s="21"/>
      <c r="C179" s="21"/>
      <c r="D179" s="21"/>
      <c r="E179" s="21"/>
      <c r="F179" s="21"/>
      <c r="G179" s="21"/>
      <c r="H179" s="33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</row>
    <row r="180" spans="2:27" ht="12.75">
      <c r="B180" s="21"/>
      <c r="C180" s="21"/>
      <c r="D180" s="21"/>
      <c r="E180" s="21"/>
      <c r="F180" s="21"/>
      <c r="G180" s="21"/>
      <c r="H180" s="33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</row>
    <row r="181" spans="2:27" ht="12.75">
      <c r="B181" s="21"/>
      <c r="C181" s="21"/>
      <c r="D181" s="21"/>
      <c r="E181" s="21"/>
      <c r="F181" s="21"/>
      <c r="G181" s="21"/>
      <c r="H181" s="33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</row>
    <row r="182" spans="2:27" ht="12.75">
      <c r="B182" s="21"/>
      <c r="C182" s="21"/>
      <c r="D182" s="21"/>
      <c r="E182" s="21"/>
      <c r="F182" s="21"/>
      <c r="G182" s="21"/>
      <c r="H182" s="33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</row>
    <row r="183" spans="2:27" ht="12.75">
      <c r="B183" s="21"/>
      <c r="C183" s="21"/>
      <c r="D183" s="21"/>
      <c r="E183" s="21"/>
      <c r="F183" s="21"/>
      <c r="G183" s="21"/>
      <c r="H183" s="33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</row>
    <row r="184" spans="2:27" ht="12.75">
      <c r="B184" s="21"/>
      <c r="C184" s="21"/>
      <c r="D184" s="21"/>
      <c r="E184" s="21"/>
      <c r="F184" s="21"/>
      <c r="G184" s="21"/>
      <c r="H184" s="33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</row>
    <row r="185" spans="2:27" ht="12.75">
      <c r="B185" s="21"/>
      <c r="C185" s="21"/>
      <c r="D185" s="21"/>
      <c r="E185" s="21"/>
      <c r="F185" s="21"/>
      <c r="G185" s="21"/>
      <c r="H185" s="33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</row>
    <row r="186" spans="2:27" ht="12.75">
      <c r="B186" s="21"/>
      <c r="C186" s="21"/>
      <c r="D186" s="21"/>
      <c r="E186" s="21"/>
      <c r="F186" s="21"/>
      <c r="G186" s="21"/>
      <c r="H186" s="33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</row>
    <row r="187" spans="2:27" ht="12.75">
      <c r="B187" s="21"/>
      <c r="C187" s="21"/>
      <c r="D187" s="21"/>
      <c r="E187" s="21"/>
      <c r="F187" s="21"/>
      <c r="G187" s="21"/>
      <c r="H187" s="33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</row>
    <row r="188" spans="2:27" ht="12.75">
      <c r="B188" s="21"/>
      <c r="C188" s="21"/>
      <c r="D188" s="21"/>
      <c r="E188" s="21"/>
      <c r="F188" s="21"/>
      <c r="G188" s="21"/>
      <c r="H188" s="33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</row>
    <row r="189" spans="2:27" ht="12.75">
      <c r="B189" s="21"/>
      <c r="C189" s="21"/>
      <c r="D189" s="21"/>
      <c r="E189" s="21"/>
      <c r="F189" s="21"/>
      <c r="G189" s="21"/>
      <c r="H189" s="33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</row>
    <row r="190" spans="2:27" ht="12.75">
      <c r="B190" s="21"/>
      <c r="C190" s="21"/>
      <c r="D190" s="21"/>
      <c r="E190" s="21"/>
      <c r="F190" s="21"/>
      <c r="G190" s="21"/>
      <c r="H190" s="33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</row>
    <row r="191" spans="2:27" ht="12.75">
      <c r="B191" s="21"/>
      <c r="C191" s="21"/>
      <c r="D191" s="21"/>
      <c r="E191" s="21"/>
      <c r="F191" s="21"/>
      <c r="G191" s="21"/>
      <c r="H191" s="33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</row>
    <row r="192" spans="2:27" ht="12.75">
      <c r="B192" s="21"/>
      <c r="C192" s="21"/>
      <c r="D192" s="21"/>
      <c r="E192" s="21"/>
      <c r="F192" s="21"/>
      <c r="G192" s="21"/>
      <c r="H192" s="33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</row>
    <row r="193" spans="2:27" ht="12.75">
      <c r="B193" s="21"/>
      <c r="C193" s="21"/>
      <c r="D193" s="21"/>
      <c r="E193" s="21"/>
      <c r="F193" s="21"/>
      <c r="G193" s="21"/>
      <c r="H193" s="33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</row>
    <row r="194" spans="2:27" ht="12.75">
      <c r="B194" s="21"/>
      <c r="C194" s="21"/>
      <c r="D194" s="21"/>
      <c r="E194" s="21"/>
      <c r="F194" s="21"/>
      <c r="G194" s="21"/>
      <c r="H194" s="33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</row>
    <row r="195" spans="2:27" ht="12.75">
      <c r="B195" s="21"/>
      <c r="C195" s="21"/>
      <c r="D195" s="21"/>
      <c r="E195" s="21"/>
      <c r="F195" s="21"/>
      <c r="G195" s="21"/>
      <c r="H195" s="33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</row>
    <row r="196" spans="2:27" ht="12.75">
      <c r="B196" s="21"/>
      <c r="C196" s="21"/>
      <c r="D196" s="21"/>
      <c r="E196" s="21"/>
      <c r="F196" s="21"/>
      <c r="G196" s="21"/>
      <c r="H196" s="33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</row>
    <row r="197" spans="2:27" ht="12.75">
      <c r="B197" s="21"/>
      <c r="C197" s="21"/>
      <c r="D197" s="21"/>
      <c r="E197" s="21"/>
      <c r="F197" s="21"/>
      <c r="G197" s="21"/>
      <c r="H197" s="33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</row>
    <row r="198" spans="2:27" ht="12.75">
      <c r="B198" s="21"/>
      <c r="C198" s="21"/>
      <c r="D198" s="21"/>
      <c r="E198" s="21"/>
      <c r="F198" s="21"/>
      <c r="G198" s="21"/>
      <c r="H198" s="33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</row>
    <row r="199" spans="2:27" ht="12.75">
      <c r="B199" s="21"/>
      <c r="C199" s="21"/>
      <c r="D199" s="21"/>
      <c r="E199" s="21"/>
      <c r="F199" s="21"/>
      <c r="G199" s="21"/>
      <c r="H199" s="33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</row>
    <row r="200" spans="2:27" ht="12.75">
      <c r="B200" s="21"/>
      <c r="C200" s="21"/>
      <c r="D200" s="21"/>
      <c r="E200" s="21"/>
      <c r="F200" s="21"/>
      <c r="G200" s="21"/>
      <c r="H200" s="33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</row>
    <row r="201" spans="2:27" ht="12.75">
      <c r="B201" s="21"/>
      <c r="C201" s="21"/>
      <c r="D201" s="21"/>
      <c r="E201" s="21"/>
      <c r="F201" s="21"/>
      <c r="G201" s="21"/>
      <c r="H201" s="33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</row>
    <row r="202" spans="2:27" ht="12.75">
      <c r="B202" s="21"/>
      <c r="C202" s="21"/>
      <c r="D202" s="21"/>
      <c r="E202" s="21"/>
      <c r="F202" s="21"/>
      <c r="G202" s="21"/>
      <c r="H202" s="33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</row>
    <row r="203" spans="2:27" ht="12.75">
      <c r="B203" s="21"/>
      <c r="C203" s="21"/>
      <c r="D203" s="21"/>
      <c r="E203" s="21"/>
      <c r="F203" s="21"/>
      <c r="G203" s="21"/>
      <c r="H203" s="33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</row>
    <row r="204" spans="2:27" ht="12.75">
      <c r="B204" s="21"/>
      <c r="C204" s="21"/>
      <c r="D204" s="21"/>
      <c r="E204" s="21"/>
      <c r="F204" s="21"/>
      <c r="G204" s="21"/>
      <c r="H204" s="33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</row>
    <row r="205" spans="2:27" ht="12.75">
      <c r="B205" s="21"/>
      <c r="C205" s="21"/>
      <c r="D205" s="21"/>
      <c r="E205" s="21"/>
      <c r="F205" s="21"/>
      <c r="G205" s="21"/>
      <c r="H205" s="33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</row>
    <row r="206" spans="2:27" ht="12.75">
      <c r="B206" s="21"/>
      <c r="C206" s="21"/>
      <c r="D206" s="21"/>
      <c r="E206" s="21"/>
      <c r="F206" s="21"/>
      <c r="G206" s="21"/>
      <c r="H206" s="33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</row>
    <row r="207" spans="2:27" ht="12.75">
      <c r="B207" s="21"/>
      <c r="C207" s="21"/>
      <c r="D207" s="21"/>
      <c r="E207" s="21"/>
      <c r="F207" s="21"/>
      <c r="G207" s="21"/>
      <c r="H207" s="33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</row>
    <row r="208" spans="2:27" ht="12.75">
      <c r="B208" s="21"/>
      <c r="C208" s="21"/>
      <c r="D208" s="21"/>
      <c r="E208" s="21"/>
      <c r="F208" s="21"/>
      <c r="G208" s="21"/>
      <c r="H208" s="33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</row>
    <row r="209" spans="2:27" ht="12.75">
      <c r="B209" s="21"/>
      <c r="C209" s="21"/>
      <c r="D209" s="21"/>
      <c r="E209" s="21"/>
      <c r="F209" s="21"/>
      <c r="G209" s="21"/>
      <c r="H209" s="33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</row>
    <row r="210" spans="2:27" ht="12.75">
      <c r="B210" s="21"/>
      <c r="C210" s="21"/>
      <c r="D210" s="21"/>
      <c r="E210" s="21"/>
      <c r="F210" s="21"/>
      <c r="G210" s="21"/>
      <c r="H210" s="33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</row>
    <row r="211" spans="2:27" ht="12.75">
      <c r="B211" s="21"/>
      <c r="C211" s="21"/>
      <c r="D211" s="21"/>
      <c r="E211" s="21"/>
      <c r="F211" s="21"/>
      <c r="G211" s="21"/>
      <c r="H211" s="33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</row>
    <row r="212" spans="2:27" ht="12.75">
      <c r="B212" s="21"/>
      <c r="C212" s="21"/>
      <c r="D212" s="21"/>
      <c r="E212" s="21"/>
      <c r="F212" s="21"/>
      <c r="G212" s="21"/>
      <c r="H212" s="33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</row>
    <row r="213" spans="2:27" ht="12.75">
      <c r="B213" s="21"/>
      <c r="C213" s="21"/>
      <c r="D213" s="21"/>
      <c r="E213" s="21"/>
      <c r="F213" s="21"/>
      <c r="G213" s="21"/>
      <c r="H213" s="33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</row>
    <row r="214" spans="2:27" ht="12.75">
      <c r="B214" s="21"/>
      <c r="C214" s="21"/>
      <c r="D214" s="21"/>
      <c r="E214" s="21"/>
      <c r="F214" s="21"/>
      <c r="G214" s="21"/>
      <c r="H214" s="33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</row>
    <row r="215" spans="2:27" ht="12.75">
      <c r="B215" s="21"/>
      <c r="C215" s="21"/>
      <c r="D215" s="21"/>
      <c r="E215" s="21"/>
      <c r="F215" s="21"/>
      <c r="G215" s="21"/>
      <c r="H215" s="33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</row>
    <row r="216" spans="2:27" ht="12.75">
      <c r="B216" s="21"/>
      <c r="C216" s="21"/>
      <c r="D216" s="21"/>
      <c r="E216" s="21"/>
      <c r="F216" s="21"/>
      <c r="G216" s="21"/>
      <c r="H216" s="33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</row>
    <row r="217" spans="2:27" ht="12.75">
      <c r="B217" s="21"/>
      <c r="C217" s="21"/>
      <c r="D217" s="21"/>
      <c r="E217" s="21"/>
      <c r="F217" s="21"/>
      <c r="G217" s="21"/>
      <c r="H217" s="33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</row>
    <row r="218" spans="2:27" ht="12.75">
      <c r="B218" s="21"/>
      <c r="C218" s="21"/>
      <c r="D218" s="21"/>
      <c r="E218" s="21"/>
      <c r="F218" s="21"/>
      <c r="G218" s="21"/>
      <c r="H218" s="33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</row>
    <row r="219" spans="2:27" ht="12.75">
      <c r="B219" s="21"/>
      <c r="C219" s="21"/>
      <c r="D219" s="21"/>
      <c r="E219" s="21"/>
      <c r="F219" s="21"/>
      <c r="G219" s="21"/>
      <c r="H219" s="33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</row>
    <row r="220" spans="2:27" ht="12.75">
      <c r="B220" s="21"/>
      <c r="C220" s="21"/>
      <c r="D220" s="21"/>
      <c r="E220" s="21"/>
      <c r="F220" s="21"/>
      <c r="G220" s="21"/>
      <c r="H220" s="33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</row>
    <row r="221" spans="2:27" ht="12.75">
      <c r="B221" s="21"/>
      <c r="C221" s="21"/>
      <c r="D221" s="21"/>
      <c r="E221" s="21"/>
      <c r="F221" s="21"/>
      <c r="G221" s="21"/>
      <c r="H221" s="33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</row>
    <row r="222" spans="2:27" ht="12.75">
      <c r="B222" s="21"/>
      <c r="C222" s="21"/>
      <c r="D222" s="21"/>
      <c r="E222" s="21"/>
      <c r="F222" s="21"/>
      <c r="G222" s="21"/>
      <c r="H222" s="33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</row>
    <row r="223" spans="2:27" ht="12.75">
      <c r="B223" s="21"/>
      <c r="C223" s="21"/>
      <c r="D223" s="21"/>
      <c r="E223" s="21"/>
      <c r="F223" s="21"/>
      <c r="G223" s="21"/>
      <c r="H223" s="33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</row>
    <row r="224" spans="2:27" ht="12.75">
      <c r="B224" s="21"/>
      <c r="C224" s="21"/>
      <c r="D224" s="21"/>
      <c r="E224" s="21"/>
      <c r="F224" s="21"/>
      <c r="G224" s="21"/>
      <c r="H224" s="33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</row>
    <row r="225" spans="2:27" ht="12.75">
      <c r="B225" s="21"/>
      <c r="C225" s="21"/>
      <c r="D225" s="21"/>
      <c r="E225" s="21"/>
      <c r="F225" s="21"/>
      <c r="G225" s="21"/>
      <c r="H225" s="33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</row>
    <row r="226" spans="2:27" ht="12.75">
      <c r="B226" s="21"/>
      <c r="C226" s="21"/>
      <c r="D226" s="21"/>
      <c r="E226" s="21"/>
      <c r="F226" s="21"/>
      <c r="G226" s="21"/>
      <c r="H226" s="33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</row>
    <row r="227" spans="2:27" ht="12.75">
      <c r="B227" s="21"/>
      <c r="C227" s="21"/>
      <c r="D227" s="21"/>
      <c r="E227" s="21"/>
      <c r="F227" s="21"/>
      <c r="G227" s="21"/>
      <c r="H227" s="33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</row>
    <row r="228" spans="2:27" ht="12.75">
      <c r="B228" s="21"/>
      <c r="C228" s="21"/>
      <c r="D228" s="21"/>
      <c r="E228" s="21"/>
      <c r="F228" s="21"/>
      <c r="G228" s="21"/>
      <c r="H228" s="33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</row>
    <row r="229" spans="2:27" ht="12.75">
      <c r="B229" s="21"/>
      <c r="C229" s="21"/>
      <c r="D229" s="21"/>
      <c r="E229" s="21"/>
      <c r="F229" s="21"/>
      <c r="G229" s="21"/>
      <c r="H229" s="33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</row>
    <row r="230" spans="2:27" ht="12.75">
      <c r="B230" s="21"/>
      <c r="C230" s="21"/>
      <c r="D230" s="21"/>
      <c r="E230" s="21"/>
      <c r="F230" s="21"/>
      <c r="G230" s="21"/>
      <c r="H230" s="33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</row>
    <row r="231" spans="2:27" ht="12.75">
      <c r="B231" s="21"/>
      <c r="C231" s="21"/>
      <c r="D231" s="21"/>
      <c r="E231" s="21"/>
      <c r="F231" s="21"/>
      <c r="G231" s="21"/>
      <c r="H231" s="33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</row>
    <row r="232" spans="2:27" ht="12.75">
      <c r="B232" s="21"/>
      <c r="C232" s="21"/>
      <c r="D232" s="21"/>
      <c r="E232" s="21"/>
      <c r="F232" s="21"/>
      <c r="G232" s="21"/>
      <c r="H232" s="33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</row>
    <row r="233" spans="2:27" ht="12.75">
      <c r="B233" s="21"/>
      <c r="C233" s="21"/>
      <c r="D233" s="21"/>
      <c r="E233" s="21"/>
      <c r="F233" s="21"/>
      <c r="G233" s="21"/>
      <c r="H233" s="33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</row>
    <row r="234" spans="2:27" ht="12.75">
      <c r="B234" s="21"/>
      <c r="C234" s="21"/>
      <c r="D234" s="21"/>
      <c r="E234" s="21"/>
      <c r="F234" s="21"/>
      <c r="G234" s="21"/>
      <c r="H234" s="33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</row>
    <row r="235" spans="2:27" ht="12.75">
      <c r="B235" s="21"/>
      <c r="C235" s="21"/>
      <c r="D235" s="21"/>
      <c r="E235" s="21"/>
      <c r="F235" s="21"/>
      <c r="G235" s="21"/>
      <c r="H235" s="33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</row>
    <row r="236" spans="2:27" ht="12.75">
      <c r="B236" s="21"/>
      <c r="C236" s="21"/>
      <c r="D236" s="21"/>
      <c r="E236" s="21"/>
      <c r="F236" s="21"/>
      <c r="G236" s="21"/>
      <c r="H236" s="33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</row>
    <row r="237" spans="2:27" ht="12.75">
      <c r="B237" s="21"/>
      <c r="C237" s="21"/>
      <c r="D237" s="21"/>
      <c r="E237" s="21"/>
      <c r="F237" s="21"/>
      <c r="G237" s="21"/>
      <c r="H237" s="33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</row>
    <row r="238" spans="2:27" ht="12.75">
      <c r="B238" s="21"/>
      <c r="C238" s="21"/>
      <c r="D238" s="21"/>
      <c r="E238" s="21"/>
      <c r="F238" s="21"/>
      <c r="G238" s="21"/>
      <c r="H238" s="33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</row>
    <row r="239" spans="2:27" ht="12.75">
      <c r="B239" s="21"/>
      <c r="C239" s="21"/>
      <c r="D239" s="21"/>
      <c r="E239" s="21"/>
      <c r="F239" s="21"/>
      <c r="G239" s="21"/>
      <c r="H239" s="33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</row>
    <row r="240" spans="2:27" ht="12.75">
      <c r="B240" s="21"/>
      <c r="C240" s="21"/>
      <c r="D240" s="21"/>
      <c r="E240" s="21"/>
      <c r="F240" s="21"/>
      <c r="G240" s="21"/>
      <c r="H240" s="33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</row>
    <row r="241" spans="2:27" ht="12.75">
      <c r="B241" s="21"/>
      <c r="C241" s="21"/>
      <c r="D241" s="21"/>
      <c r="E241" s="21"/>
      <c r="F241" s="21"/>
      <c r="G241" s="21"/>
      <c r="H241" s="33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</row>
    <row r="242" spans="2:27" ht="12.75">
      <c r="B242" s="21"/>
      <c r="C242" s="21"/>
      <c r="D242" s="21"/>
      <c r="E242" s="21"/>
      <c r="F242" s="21"/>
      <c r="G242" s="21"/>
      <c r="H242" s="33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</row>
    <row r="243" spans="2:27" ht="12.75">
      <c r="B243" s="21"/>
      <c r="C243" s="21"/>
      <c r="D243" s="21"/>
      <c r="E243" s="21"/>
      <c r="F243" s="21"/>
      <c r="G243" s="21"/>
      <c r="H243" s="33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</row>
    <row r="244" spans="2:27" ht="12.75">
      <c r="B244" s="21"/>
      <c r="C244" s="21"/>
      <c r="D244" s="21"/>
      <c r="E244" s="21"/>
      <c r="F244" s="21"/>
      <c r="G244" s="21"/>
      <c r="H244" s="33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</row>
    <row r="245" spans="2:27" ht="12.75">
      <c r="B245" s="21"/>
      <c r="C245" s="21"/>
      <c r="D245" s="21"/>
      <c r="E245" s="21"/>
      <c r="F245" s="21"/>
      <c r="G245" s="21"/>
      <c r="H245" s="33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</row>
    <row r="246" spans="2:27" ht="12.75">
      <c r="B246" s="21"/>
      <c r="C246" s="21"/>
      <c r="D246" s="21"/>
      <c r="E246" s="21"/>
      <c r="F246" s="21"/>
      <c r="G246" s="21"/>
      <c r="H246" s="33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</row>
    <row r="247" spans="2:27" ht="12.75">
      <c r="B247" s="21"/>
      <c r="C247" s="21"/>
      <c r="D247" s="21"/>
      <c r="E247" s="21"/>
      <c r="F247" s="21"/>
      <c r="G247" s="21"/>
      <c r="H247" s="33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</row>
    <row r="248" spans="2:27" ht="12.75">
      <c r="B248" s="21"/>
      <c r="C248" s="21"/>
      <c r="D248" s="21"/>
      <c r="E248" s="21"/>
      <c r="F248" s="21"/>
      <c r="G248" s="21"/>
      <c r="H248" s="33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</row>
    <row r="249" spans="2:27" ht="12.75">
      <c r="B249" s="21"/>
      <c r="C249" s="21"/>
      <c r="D249" s="21"/>
      <c r="E249" s="21"/>
      <c r="F249" s="21"/>
      <c r="G249" s="21"/>
      <c r="H249" s="33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</row>
    <row r="250" spans="2:27" ht="12.75">
      <c r="B250" s="21"/>
      <c r="C250" s="21"/>
      <c r="D250" s="21"/>
      <c r="E250" s="21"/>
      <c r="F250" s="21"/>
      <c r="G250" s="21"/>
      <c r="H250" s="33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</row>
    <row r="251" spans="2:27" ht="12.75">
      <c r="B251" s="21"/>
      <c r="C251" s="21"/>
      <c r="D251" s="21"/>
      <c r="E251" s="21"/>
      <c r="F251" s="21"/>
      <c r="G251" s="21"/>
      <c r="H251" s="33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</row>
    <row r="252" spans="2:27" ht="12.75">
      <c r="B252" s="21"/>
      <c r="C252" s="21"/>
      <c r="D252" s="21"/>
      <c r="E252" s="21"/>
      <c r="F252" s="21"/>
      <c r="G252" s="21"/>
      <c r="H252" s="33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</row>
    <row r="253" spans="2:27" ht="12.75">
      <c r="B253" s="21"/>
      <c r="C253" s="21"/>
      <c r="D253" s="21"/>
      <c r="E253" s="21"/>
      <c r="F253" s="21"/>
      <c r="G253" s="21"/>
      <c r="H253" s="33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</row>
    <row r="254" spans="2:27" ht="12.75">
      <c r="B254" s="21"/>
      <c r="C254" s="21"/>
      <c r="D254" s="21"/>
      <c r="E254" s="21"/>
      <c r="F254" s="21"/>
      <c r="G254" s="21"/>
      <c r="H254" s="33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</row>
    <row r="255" spans="2:27" ht="12.75">
      <c r="B255" s="21"/>
      <c r="C255" s="21"/>
      <c r="D255" s="21"/>
      <c r="E255" s="21"/>
      <c r="F255" s="21"/>
      <c r="G255" s="21"/>
      <c r="H255" s="33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</row>
    <row r="256" spans="2:27" ht="12.75">
      <c r="B256" s="21"/>
      <c r="C256" s="21"/>
      <c r="D256" s="21"/>
      <c r="E256" s="21"/>
      <c r="F256" s="21"/>
      <c r="G256" s="21"/>
      <c r="H256" s="33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</row>
    <row r="257" spans="2:27" ht="12.75">
      <c r="B257" s="21"/>
      <c r="C257" s="21"/>
      <c r="D257" s="21"/>
      <c r="E257" s="21"/>
      <c r="F257" s="21"/>
      <c r="G257" s="21"/>
      <c r="H257" s="33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</row>
    <row r="258" spans="2:27" ht="12.75">
      <c r="B258" s="21"/>
      <c r="C258" s="21"/>
      <c r="D258" s="21"/>
      <c r="E258" s="21"/>
      <c r="F258" s="21"/>
      <c r="G258" s="21"/>
      <c r="H258" s="33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</row>
    <row r="259" spans="2:27" ht="12.75">
      <c r="B259" s="21"/>
      <c r="C259" s="21"/>
      <c r="D259" s="21"/>
      <c r="E259" s="21"/>
      <c r="F259" s="21"/>
      <c r="G259" s="21"/>
      <c r="H259" s="33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</row>
    <row r="260" spans="2:27" ht="12.75">
      <c r="B260" s="21"/>
      <c r="C260" s="21"/>
      <c r="D260" s="21"/>
      <c r="E260" s="21"/>
      <c r="F260" s="21"/>
      <c r="G260" s="21"/>
      <c r="H260" s="33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</row>
    <row r="261" spans="2:27" ht="12.75">
      <c r="B261" s="21"/>
      <c r="C261" s="21"/>
      <c r="D261" s="21"/>
      <c r="E261" s="21"/>
      <c r="F261" s="21"/>
      <c r="G261" s="21"/>
      <c r="H261" s="33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</row>
    <row r="262" spans="2:27" ht="12.75">
      <c r="B262" s="21"/>
      <c r="C262" s="21"/>
      <c r="D262" s="21"/>
      <c r="E262" s="21"/>
      <c r="F262" s="21"/>
      <c r="G262" s="21"/>
      <c r="H262" s="33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</row>
    <row r="263" spans="2:27" ht="12.75">
      <c r="B263" s="21"/>
      <c r="C263" s="21"/>
      <c r="D263" s="21"/>
      <c r="E263" s="21"/>
      <c r="F263" s="21"/>
      <c r="G263" s="21"/>
      <c r="H263" s="33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</row>
    <row r="264" spans="2:27" ht="12.75">
      <c r="B264" s="21"/>
      <c r="C264" s="21"/>
      <c r="D264" s="21"/>
      <c r="E264" s="21"/>
      <c r="F264" s="21"/>
      <c r="G264" s="21"/>
      <c r="H264" s="33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</row>
    <row r="265" spans="2:27" ht="12.75">
      <c r="B265" s="21"/>
      <c r="C265" s="21"/>
      <c r="D265" s="21"/>
      <c r="E265" s="21"/>
      <c r="F265" s="21"/>
      <c r="G265" s="21"/>
      <c r="H265" s="33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</row>
    <row r="266" spans="2:27" ht="12.75">
      <c r="B266" s="21"/>
      <c r="C266" s="21"/>
      <c r="D266" s="21"/>
      <c r="E266" s="21"/>
      <c r="F266" s="21"/>
      <c r="G266" s="21"/>
      <c r="H266" s="33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</row>
    <row r="267" spans="2:27" ht="12.75">
      <c r="B267" s="21"/>
      <c r="C267" s="21"/>
      <c r="D267" s="21"/>
      <c r="E267" s="21"/>
      <c r="F267" s="21"/>
      <c r="G267" s="21"/>
      <c r="H267" s="33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</row>
    <row r="268" spans="2:27" ht="12.75">
      <c r="B268" s="21"/>
      <c r="C268" s="21"/>
      <c r="D268" s="21"/>
      <c r="E268" s="21"/>
      <c r="F268" s="21"/>
      <c r="G268" s="21"/>
      <c r="H268" s="33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</row>
    <row r="269" spans="2:27" ht="12.75">
      <c r="B269" s="21"/>
      <c r="C269" s="21"/>
      <c r="D269" s="21"/>
      <c r="E269" s="21"/>
      <c r="F269" s="21"/>
      <c r="G269" s="21"/>
      <c r="H269" s="33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</row>
    <row r="270" spans="2:27" ht="12.75">
      <c r="B270" s="21"/>
      <c r="C270" s="21"/>
      <c r="D270" s="21"/>
      <c r="E270" s="21"/>
      <c r="F270" s="21"/>
      <c r="G270" s="21"/>
      <c r="H270" s="33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</row>
    <row r="271" spans="2:27" ht="12.75">
      <c r="B271" s="21"/>
      <c r="C271" s="21"/>
      <c r="D271" s="21"/>
      <c r="E271" s="21"/>
      <c r="F271" s="21"/>
      <c r="G271" s="21"/>
      <c r="H271" s="33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</row>
    <row r="272" spans="2:27" ht="12.75">
      <c r="B272" s="21"/>
      <c r="C272" s="21"/>
      <c r="D272" s="21"/>
      <c r="E272" s="21"/>
      <c r="F272" s="21"/>
      <c r="G272" s="21"/>
      <c r="H272" s="33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</row>
    <row r="273" spans="2:27" ht="12.75">
      <c r="B273" s="21"/>
      <c r="C273" s="21"/>
      <c r="D273" s="21"/>
      <c r="E273" s="21"/>
      <c r="F273" s="21"/>
      <c r="G273" s="21"/>
      <c r="H273" s="33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</row>
    <row r="274" spans="2:27" ht="12.75">
      <c r="B274" s="21"/>
      <c r="C274" s="21"/>
      <c r="D274" s="21"/>
      <c r="E274" s="21"/>
      <c r="F274" s="21"/>
      <c r="G274" s="21"/>
      <c r="H274" s="33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</row>
    <row r="275" spans="2:27" ht="12.75">
      <c r="B275" s="21"/>
      <c r="C275" s="21"/>
      <c r="D275" s="21"/>
      <c r="E275" s="21"/>
      <c r="F275" s="21"/>
      <c r="G275" s="21"/>
      <c r="H275" s="33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</row>
    <row r="276" spans="2:27" ht="12.75">
      <c r="B276" s="21"/>
      <c r="C276" s="21"/>
      <c r="D276" s="21"/>
      <c r="E276" s="21"/>
      <c r="F276" s="21"/>
      <c r="G276" s="21"/>
      <c r="H276" s="33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</row>
    <row r="277" spans="2:27" ht="12.75">
      <c r="B277" s="21"/>
      <c r="C277" s="21"/>
      <c r="D277" s="21"/>
      <c r="E277" s="21"/>
      <c r="F277" s="21"/>
      <c r="G277" s="21"/>
      <c r="H277" s="33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</row>
    <row r="278" spans="2:27" ht="12.75">
      <c r="B278" s="21"/>
      <c r="C278" s="21"/>
      <c r="D278" s="21"/>
      <c r="E278" s="21"/>
      <c r="F278" s="21"/>
      <c r="G278" s="21"/>
      <c r="H278" s="33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</row>
    <row r="279" spans="2:27" ht="12.75">
      <c r="B279" s="21"/>
      <c r="C279" s="21"/>
      <c r="D279" s="21"/>
      <c r="E279" s="21"/>
      <c r="F279" s="21"/>
      <c r="G279" s="21"/>
      <c r="H279" s="33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</row>
    <row r="280" spans="2:27" ht="12.75">
      <c r="B280" s="21"/>
      <c r="C280" s="21"/>
      <c r="D280" s="21"/>
      <c r="E280" s="21"/>
      <c r="F280" s="21"/>
      <c r="G280" s="21"/>
      <c r="H280" s="33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</row>
    <row r="281" spans="2:27" ht="12.75">
      <c r="B281" s="21"/>
      <c r="C281" s="21"/>
      <c r="D281" s="21"/>
      <c r="E281" s="21"/>
      <c r="F281" s="21"/>
      <c r="G281" s="21"/>
      <c r="H281" s="33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</row>
    <row r="282" spans="2:27" ht="12.75">
      <c r="B282" s="21"/>
      <c r="C282" s="21"/>
      <c r="D282" s="21"/>
      <c r="E282" s="21"/>
      <c r="F282" s="21"/>
      <c r="G282" s="21"/>
      <c r="H282" s="33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</row>
    <row r="283" spans="2:27" ht="12.75">
      <c r="B283" s="21"/>
      <c r="C283" s="21"/>
      <c r="D283" s="21"/>
      <c r="E283" s="21"/>
      <c r="F283" s="21"/>
      <c r="G283" s="21"/>
      <c r="H283" s="33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</row>
    <row r="284" spans="2:27" ht="12.75">
      <c r="B284" s="21"/>
      <c r="C284" s="21"/>
      <c r="D284" s="21"/>
      <c r="E284" s="21"/>
      <c r="F284" s="21"/>
      <c r="G284" s="21"/>
      <c r="H284" s="33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</row>
    <row r="285" spans="2:27" ht="12.75">
      <c r="B285" s="21"/>
      <c r="C285" s="21"/>
      <c r="D285" s="21"/>
      <c r="E285" s="21"/>
      <c r="F285" s="21"/>
      <c r="G285" s="21"/>
      <c r="H285" s="33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</row>
    <row r="286" spans="2:27" ht="12.75">
      <c r="B286" s="21"/>
      <c r="C286" s="21"/>
      <c r="D286" s="21"/>
      <c r="E286" s="21"/>
      <c r="F286" s="21"/>
      <c r="G286" s="21"/>
      <c r="H286" s="33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</row>
    <row r="287" spans="2:27" ht="12.75">
      <c r="B287" s="21"/>
      <c r="C287" s="21"/>
      <c r="D287" s="21"/>
      <c r="E287" s="21"/>
      <c r="F287" s="21"/>
      <c r="G287" s="21"/>
      <c r="H287" s="33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</row>
    <row r="288" spans="2:27" ht="12.75">
      <c r="B288" s="21"/>
      <c r="C288" s="21"/>
      <c r="D288" s="21"/>
      <c r="E288" s="21"/>
      <c r="F288" s="21"/>
      <c r="G288" s="21"/>
      <c r="H288" s="33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</row>
    <row r="289" spans="2:27" ht="12.75">
      <c r="B289" s="21"/>
      <c r="C289" s="21"/>
      <c r="D289" s="21"/>
      <c r="E289" s="21"/>
      <c r="F289" s="21"/>
      <c r="G289" s="21"/>
      <c r="H289" s="33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</row>
    <row r="290" spans="2:27" ht="12.75">
      <c r="B290" s="21"/>
      <c r="C290" s="21"/>
      <c r="D290" s="21"/>
      <c r="E290" s="21"/>
      <c r="F290" s="21"/>
      <c r="G290" s="21"/>
      <c r="H290" s="33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</row>
    <row r="291" spans="2:27" ht="12.75">
      <c r="B291" s="21"/>
      <c r="C291" s="21"/>
      <c r="D291" s="21"/>
      <c r="E291" s="21"/>
      <c r="F291" s="21"/>
      <c r="G291" s="21"/>
      <c r="H291" s="33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</row>
    <row r="292" spans="2:27" ht="12.75">
      <c r="B292" s="21"/>
      <c r="C292" s="21"/>
      <c r="D292" s="21"/>
      <c r="E292" s="21"/>
      <c r="F292" s="21"/>
      <c r="G292" s="21"/>
      <c r="H292" s="33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</row>
    <row r="293" spans="2:27" ht="12.75">
      <c r="B293" s="21"/>
      <c r="C293" s="21"/>
      <c r="D293" s="21"/>
      <c r="E293" s="21"/>
      <c r="F293" s="21"/>
      <c r="G293" s="21"/>
      <c r="H293" s="33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</row>
    <row r="294" spans="2:27" ht="12.75">
      <c r="B294" s="21"/>
      <c r="C294" s="21"/>
      <c r="D294" s="21"/>
      <c r="E294" s="21"/>
      <c r="F294" s="21"/>
      <c r="G294" s="21"/>
      <c r="H294" s="33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</row>
    <row r="295" spans="2:27" ht="12.75">
      <c r="B295" s="21"/>
      <c r="C295" s="21"/>
      <c r="D295" s="21"/>
      <c r="E295" s="21"/>
      <c r="F295" s="21"/>
      <c r="G295" s="21"/>
      <c r="H295" s="33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</row>
    <row r="296" spans="2:27" ht="12.75">
      <c r="B296" s="21"/>
      <c r="C296" s="21"/>
      <c r="D296" s="21"/>
      <c r="E296" s="21"/>
      <c r="F296" s="21"/>
      <c r="G296" s="21"/>
      <c r="H296" s="33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</row>
    <row r="297" spans="2:27" ht="12.75">
      <c r="B297" s="21"/>
      <c r="C297" s="21"/>
      <c r="D297" s="21"/>
      <c r="E297" s="21"/>
      <c r="F297" s="21"/>
      <c r="G297" s="21"/>
      <c r="H297" s="33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</row>
    <row r="298" spans="2:27" ht="12.75">
      <c r="B298" s="21"/>
      <c r="C298" s="21"/>
      <c r="D298" s="21"/>
      <c r="E298" s="21"/>
      <c r="F298" s="21"/>
      <c r="G298" s="21"/>
      <c r="H298" s="33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</row>
    <row r="299" spans="2:27" ht="12.75">
      <c r="B299" s="21"/>
      <c r="C299" s="21"/>
      <c r="D299" s="21"/>
      <c r="E299" s="21"/>
      <c r="F299" s="21"/>
      <c r="G299" s="21"/>
      <c r="H299" s="33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</row>
    <row r="300" spans="2:27" ht="12.75">
      <c r="B300" s="21"/>
      <c r="C300" s="21"/>
      <c r="D300" s="21"/>
      <c r="E300" s="21"/>
      <c r="F300" s="21"/>
      <c r="G300" s="21"/>
      <c r="H300" s="33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</row>
    <row r="301" spans="2:27" ht="12.75">
      <c r="B301" s="21"/>
      <c r="C301" s="21"/>
      <c r="D301" s="21"/>
      <c r="E301" s="21"/>
      <c r="F301" s="21"/>
      <c r="G301" s="21"/>
      <c r="H301" s="33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</row>
    <row r="302" spans="2:27" ht="12.75">
      <c r="B302" s="21"/>
      <c r="C302" s="21"/>
      <c r="D302" s="21"/>
      <c r="E302" s="21"/>
      <c r="F302" s="21"/>
      <c r="G302" s="21"/>
      <c r="H302" s="33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</row>
    <row r="303" spans="2:27" ht="12.75">
      <c r="B303" s="21"/>
      <c r="C303" s="21"/>
      <c r="D303" s="21"/>
      <c r="E303" s="21"/>
      <c r="F303" s="21"/>
      <c r="G303" s="21"/>
      <c r="H303" s="33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</row>
    <row r="304" spans="2:27" ht="12.75">
      <c r="B304" s="21"/>
      <c r="C304" s="21"/>
      <c r="D304" s="21"/>
      <c r="E304" s="21"/>
      <c r="F304" s="21"/>
      <c r="G304" s="21"/>
      <c r="H304" s="33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</row>
    <row r="305" spans="2:27" ht="12.75">
      <c r="B305" s="21"/>
      <c r="C305" s="21"/>
      <c r="D305" s="21"/>
      <c r="E305" s="21"/>
      <c r="F305" s="21"/>
      <c r="G305" s="21"/>
      <c r="H305" s="33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</row>
    <row r="306" spans="2:27" ht="12.75">
      <c r="B306" s="21"/>
      <c r="C306" s="21"/>
      <c r="D306" s="21"/>
      <c r="E306" s="21"/>
      <c r="F306" s="21"/>
      <c r="G306" s="21"/>
      <c r="H306" s="33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</row>
    <row r="307" spans="2:27" ht="12.75">
      <c r="B307" s="21"/>
      <c r="C307" s="21"/>
      <c r="D307" s="21"/>
      <c r="E307" s="21"/>
      <c r="F307" s="21"/>
      <c r="G307" s="21"/>
      <c r="H307" s="33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</row>
    <row r="308" spans="2:27" ht="12.75">
      <c r="B308" s="21"/>
      <c r="C308" s="21"/>
      <c r="D308" s="21"/>
      <c r="E308" s="21"/>
      <c r="F308" s="21"/>
      <c r="G308" s="21"/>
      <c r="H308" s="33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</row>
    <row r="309" spans="2:27" ht="12.75">
      <c r="B309" s="21"/>
      <c r="C309" s="21"/>
      <c r="D309" s="21"/>
      <c r="E309" s="21"/>
      <c r="F309" s="21"/>
      <c r="G309" s="21"/>
      <c r="H309" s="33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</row>
    <row r="310" spans="2:27" ht="12.75">
      <c r="B310" s="21"/>
      <c r="C310" s="21"/>
      <c r="D310" s="21"/>
      <c r="E310" s="21"/>
      <c r="F310" s="21"/>
      <c r="G310" s="21"/>
      <c r="H310" s="33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</row>
    <row r="311" spans="2:27" ht="12.75">
      <c r="B311" s="21"/>
      <c r="C311" s="21"/>
      <c r="D311" s="21"/>
      <c r="E311" s="21"/>
      <c r="F311" s="21"/>
      <c r="G311" s="21"/>
      <c r="H311" s="33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</row>
    <row r="312" spans="2:27" ht="12.75">
      <c r="B312" s="21"/>
      <c r="C312" s="21"/>
      <c r="D312" s="21"/>
      <c r="E312" s="21"/>
      <c r="F312" s="21"/>
      <c r="G312" s="21"/>
      <c r="H312" s="33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</row>
    <row r="313" spans="2:27" ht="12.75">
      <c r="B313" s="21"/>
      <c r="C313" s="21"/>
      <c r="D313" s="21"/>
      <c r="E313" s="21"/>
      <c r="F313" s="21"/>
      <c r="G313" s="21"/>
      <c r="H313" s="33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</row>
    <row r="314" spans="2:27" ht="12.75">
      <c r="B314" s="21"/>
      <c r="C314" s="21"/>
      <c r="D314" s="21"/>
      <c r="E314" s="21"/>
      <c r="F314" s="21"/>
      <c r="G314" s="21"/>
      <c r="H314" s="33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</row>
    <row r="315" spans="2:27" ht="12.75">
      <c r="B315" s="21"/>
      <c r="C315" s="21"/>
      <c r="D315" s="21"/>
      <c r="E315" s="21"/>
      <c r="F315" s="21"/>
      <c r="G315" s="21"/>
      <c r="H315" s="33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</row>
    <row r="316" spans="2:27" ht="12.75">
      <c r="B316" s="21"/>
      <c r="C316" s="21"/>
      <c r="D316" s="21"/>
      <c r="E316" s="21"/>
      <c r="F316" s="21"/>
      <c r="G316" s="21"/>
      <c r="H316" s="33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</row>
    <row r="317" spans="2:27" ht="12.75">
      <c r="B317" s="21"/>
      <c r="C317" s="21"/>
      <c r="D317" s="21"/>
      <c r="E317" s="21"/>
      <c r="F317" s="21"/>
      <c r="G317" s="21"/>
      <c r="H317" s="33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</row>
    <row r="318" spans="2:27" ht="12.75">
      <c r="B318" s="21"/>
      <c r="C318" s="21"/>
      <c r="D318" s="21"/>
      <c r="E318" s="21"/>
      <c r="F318" s="21"/>
      <c r="G318" s="21"/>
      <c r="H318" s="33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</row>
    <row r="319" spans="2:27" ht="12.75">
      <c r="B319" s="21"/>
      <c r="C319" s="21"/>
      <c r="D319" s="21"/>
      <c r="E319" s="21"/>
      <c r="F319" s="21"/>
      <c r="G319" s="21"/>
      <c r="H319" s="33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</row>
    <row r="320" spans="2:27" ht="12.75">
      <c r="B320" s="21"/>
      <c r="C320" s="21"/>
      <c r="D320" s="21"/>
      <c r="E320" s="21"/>
      <c r="F320" s="21"/>
      <c r="G320" s="21"/>
      <c r="H320" s="33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</row>
    <row r="321" spans="2:27" ht="12.75">
      <c r="B321" s="21"/>
      <c r="C321" s="21"/>
      <c r="D321" s="21"/>
      <c r="E321" s="21"/>
      <c r="F321" s="21"/>
      <c r="G321" s="21"/>
      <c r="H321" s="33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</row>
    <row r="322" spans="2:27" ht="12.75">
      <c r="B322" s="21"/>
      <c r="C322" s="21"/>
      <c r="D322" s="21"/>
      <c r="E322" s="21"/>
      <c r="F322" s="21"/>
      <c r="G322" s="21"/>
      <c r="H322" s="33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</row>
    <row r="323" spans="2:27" ht="12.75">
      <c r="B323" s="21"/>
      <c r="C323" s="21"/>
      <c r="D323" s="21"/>
      <c r="E323" s="21"/>
      <c r="F323" s="21"/>
      <c r="G323" s="21"/>
      <c r="H323" s="33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</row>
    <row r="324" spans="2:27" ht="12.75">
      <c r="B324" s="21"/>
      <c r="C324" s="21"/>
      <c r="D324" s="21"/>
      <c r="E324" s="21"/>
      <c r="F324" s="21"/>
      <c r="G324" s="21"/>
      <c r="H324" s="33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</row>
    <row r="325" spans="2:27" ht="12.75">
      <c r="B325" s="21"/>
      <c r="C325" s="21"/>
      <c r="D325" s="21"/>
      <c r="E325" s="21"/>
      <c r="F325" s="21"/>
      <c r="G325" s="21"/>
      <c r="H325" s="33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</row>
    <row r="326" spans="2:27" ht="12.75">
      <c r="B326" s="21"/>
      <c r="C326" s="21"/>
      <c r="D326" s="21"/>
      <c r="E326" s="21"/>
      <c r="F326" s="21"/>
      <c r="G326" s="21"/>
      <c r="H326" s="33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</row>
    <row r="327" spans="2:27" ht="12.75">
      <c r="B327" s="21"/>
      <c r="C327" s="21"/>
      <c r="D327" s="21"/>
      <c r="E327" s="21"/>
      <c r="F327" s="21"/>
      <c r="G327" s="21"/>
      <c r="H327" s="33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</row>
    <row r="328" spans="2:27" ht="12.75">
      <c r="B328" s="21"/>
      <c r="C328" s="21"/>
      <c r="D328" s="21"/>
      <c r="E328" s="21"/>
      <c r="F328" s="21"/>
      <c r="G328" s="21"/>
      <c r="H328" s="33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</row>
    <row r="329" spans="2:27" ht="12.75">
      <c r="B329" s="21"/>
      <c r="C329" s="21"/>
      <c r="D329" s="21"/>
      <c r="E329" s="21"/>
      <c r="F329" s="21"/>
      <c r="G329" s="21"/>
      <c r="H329" s="33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</row>
    <row r="330" spans="2:27" ht="12.75">
      <c r="B330" s="21"/>
      <c r="C330" s="21"/>
      <c r="D330" s="21"/>
      <c r="E330" s="21"/>
      <c r="F330" s="21"/>
      <c r="G330" s="21"/>
      <c r="H330" s="33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</row>
    <row r="331" spans="2:27" ht="12.75">
      <c r="B331" s="21"/>
      <c r="C331" s="21"/>
      <c r="D331" s="21"/>
      <c r="E331" s="21"/>
      <c r="F331" s="21"/>
      <c r="G331" s="21"/>
      <c r="H331" s="33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</row>
    <row r="332" spans="2:27" ht="12.75">
      <c r="B332" s="21"/>
      <c r="C332" s="21"/>
      <c r="D332" s="21"/>
      <c r="E332" s="21"/>
      <c r="F332" s="21"/>
      <c r="G332" s="21"/>
      <c r="H332" s="33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</row>
    <row r="333" spans="2:27" ht="12.75">
      <c r="B333" s="21"/>
      <c r="C333" s="21"/>
      <c r="D333" s="21"/>
      <c r="E333" s="21"/>
      <c r="F333" s="21"/>
      <c r="G333" s="21"/>
      <c r="H333" s="33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</row>
    <row r="334" spans="2:27" ht="12.75">
      <c r="B334" s="21"/>
      <c r="C334" s="21"/>
      <c r="D334" s="21"/>
      <c r="E334" s="21"/>
      <c r="F334" s="21"/>
      <c r="G334" s="21"/>
      <c r="H334" s="33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</row>
    <row r="335" spans="2:27" ht="12.75">
      <c r="B335" s="21"/>
      <c r="C335" s="21"/>
      <c r="D335" s="21"/>
      <c r="E335" s="21"/>
      <c r="F335" s="21"/>
      <c r="G335" s="21"/>
      <c r="H335" s="33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</row>
    <row r="336" spans="2:27" ht="12.75">
      <c r="B336" s="21"/>
      <c r="C336" s="21"/>
      <c r="D336" s="21"/>
      <c r="E336" s="21"/>
      <c r="F336" s="21"/>
      <c r="G336" s="21"/>
      <c r="H336" s="33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</row>
    <row r="337" spans="2:27" ht="12.75">
      <c r="B337" s="21"/>
      <c r="C337" s="21"/>
      <c r="D337" s="21"/>
      <c r="E337" s="21"/>
      <c r="F337" s="21"/>
      <c r="G337" s="21"/>
      <c r="H337" s="33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</row>
    <row r="338" spans="2:27" ht="12.75">
      <c r="B338" s="21"/>
      <c r="C338" s="21"/>
      <c r="D338" s="21"/>
      <c r="E338" s="21"/>
      <c r="F338" s="21"/>
      <c r="G338" s="21"/>
      <c r="H338" s="33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</row>
    <row r="339" spans="2:27" ht="12.75">
      <c r="B339" s="21"/>
      <c r="C339" s="21"/>
      <c r="D339" s="21"/>
      <c r="E339" s="21"/>
      <c r="F339" s="21"/>
      <c r="G339" s="21"/>
      <c r="H339" s="33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</row>
    <row r="340" spans="2:27" ht="12.75">
      <c r="B340" s="21"/>
      <c r="C340" s="21"/>
      <c r="D340" s="21"/>
      <c r="E340" s="21"/>
      <c r="F340" s="21"/>
      <c r="G340" s="21"/>
      <c r="H340" s="33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</row>
    <row r="341" spans="2:27" ht="12.75">
      <c r="B341" s="21"/>
      <c r="C341" s="21"/>
      <c r="D341" s="21"/>
      <c r="E341" s="21"/>
      <c r="F341" s="21"/>
      <c r="G341" s="21"/>
      <c r="H341" s="33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</row>
    <row r="342" spans="2:27" ht="12.75">
      <c r="B342" s="21"/>
      <c r="C342" s="21"/>
      <c r="D342" s="21"/>
      <c r="E342" s="21"/>
      <c r="F342" s="21"/>
      <c r="G342" s="21"/>
      <c r="H342" s="33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</row>
    <row r="343" spans="2:27" ht="12.75">
      <c r="B343" s="21"/>
      <c r="C343" s="21"/>
      <c r="D343" s="21"/>
      <c r="E343" s="21"/>
      <c r="F343" s="21"/>
      <c r="G343" s="21"/>
      <c r="H343" s="33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</row>
    <row r="344" spans="2:27" ht="12.75">
      <c r="B344" s="21"/>
      <c r="C344" s="21"/>
      <c r="D344" s="21"/>
      <c r="E344" s="21"/>
      <c r="F344" s="21"/>
      <c r="G344" s="21"/>
      <c r="H344" s="33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</row>
    <row r="345" spans="2:27" ht="12.75">
      <c r="B345" s="21"/>
      <c r="C345" s="21"/>
      <c r="D345" s="21"/>
      <c r="E345" s="21"/>
      <c r="F345" s="21"/>
      <c r="G345" s="21"/>
      <c r="H345" s="33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</row>
    <row r="346" spans="2:27" ht="12.75">
      <c r="B346" s="21"/>
      <c r="C346" s="21"/>
      <c r="D346" s="21"/>
      <c r="E346" s="21"/>
      <c r="F346" s="21"/>
      <c r="G346" s="21"/>
      <c r="H346" s="33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</row>
    <row r="347" spans="2:27" ht="12.75">
      <c r="B347" s="21"/>
      <c r="C347" s="21"/>
      <c r="D347" s="21"/>
      <c r="E347" s="21"/>
      <c r="F347" s="21"/>
      <c r="G347" s="21"/>
      <c r="H347" s="33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</row>
    <row r="348" spans="2:27" ht="12.75">
      <c r="B348" s="21"/>
      <c r="C348" s="21"/>
      <c r="D348" s="21"/>
      <c r="E348" s="21"/>
      <c r="F348" s="21"/>
      <c r="G348" s="21"/>
      <c r="H348" s="33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</row>
    <row r="349" spans="2:27" ht="12.75">
      <c r="B349" s="21"/>
      <c r="C349" s="21"/>
      <c r="D349" s="21"/>
      <c r="E349" s="21"/>
      <c r="F349" s="21"/>
      <c r="G349" s="21"/>
      <c r="H349" s="33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</row>
    <row r="350" spans="2:27" ht="12.75">
      <c r="B350" s="21"/>
      <c r="C350" s="21"/>
      <c r="D350" s="21"/>
      <c r="E350" s="21"/>
      <c r="F350" s="21"/>
      <c r="G350" s="21"/>
      <c r="H350" s="33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</row>
    <row r="351" spans="2:27" ht="12.75">
      <c r="B351" s="21"/>
      <c r="C351" s="21"/>
      <c r="D351" s="21"/>
      <c r="E351" s="21"/>
      <c r="F351" s="21"/>
      <c r="G351" s="21"/>
      <c r="H351" s="33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</row>
    <row r="352" spans="2:27" ht="12.75">
      <c r="B352" s="21"/>
      <c r="C352" s="21"/>
      <c r="D352" s="21"/>
      <c r="E352" s="21"/>
      <c r="F352" s="21"/>
      <c r="G352" s="21"/>
      <c r="H352" s="33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</row>
    <row r="353" spans="2:27" ht="12.75">
      <c r="B353" s="21"/>
      <c r="C353" s="21"/>
      <c r="D353" s="21"/>
      <c r="E353" s="21"/>
      <c r="F353" s="21"/>
      <c r="G353" s="21"/>
      <c r="H353" s="33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</row>
    <row r="354" spans="2:27" ht="12.75">
      <c r="B354" s="21"/>
      <c r="C354" s="21"/>
      <c r="D354" s="21"/>
      <c r="E354" s="21"/>
      <c r="F354" s="21"/>
      <c r="G354" s="21"/>
      <c r="H354" s="33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</row>
    <row r="355" spans="2:27" ht="12.75">
      <c r="B355" s="21"/>
      <c r="C355" s="21"/>
      <c r="D355" s="21"/>
      <c r="E355" s="21"/>
      <c r="F355" s="21"/>
      <c r="G355" s="21"/>
      <c r="H355" s="33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</row>
    <row r="356" spans="2:27" ht="12.75">
      <c r="B356" s="21"/>
      <c r="C356" s="21"/>
      <c r="D356" s="21"/>
      <c r="E356" s="21"/>
      <c r="F356" s="21"/>
      <c r="G356" s="21"/>
      <c r="H356" s="33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</row>
    <row r="357" spans="2:27" ht="12.75">
      <c r="B357" s="21"/>
      <c r="C357" s="21"/>
      <c r="D357" s="21"/>
      <c r="E357" s="21"/>
      <c r="F357" s="21"/>
      <c r="G357" s="21"/>
      <c r="H357" s="33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</row>
    <row r="358" spans="2:27" ht="12.75">
      <c r="B358" s="21"/>
      <c r="C358" s="21"/>
      <c r="D358" s="21"/>
      <c r="E358" s="21"/>
      <c r="F358" s="21"/>
      <c r="G358" s="21"/>
      <c r="H358" s="33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</row>
    <row r="359" spans="2:27" ht="12.75">
      <c r="B359" s="21"/>
      <c r="C359" s="21"/>
      <c r="D359" s="21"/>
      <c r="E359" s="21"/>
      <c r="F359" s="21"/>
      <c r="G359" s="21"/>
      <c r="H359" s="33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</row>
    <row r="360" spans="2:27" ht="12.75">
      <c r="B360" s="21"/>
      <c r="C360" s="21"/>
      <c r="D360" s="21"/>
      <c r="E360" s="21"/>
      <c r="F360" s="21"/>
      <c r="G360" s="21"/>
      <c r="H360" s="33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</row>
    <row r="361" spans="2:27" ht="12.75">
      <c r="B361" s="21"/>
      <c r="C361" s="21"/>
      <c r="D361" s="21"/>
      <c r="E361" s="21"/>
      <c r="F361" s="21"/>
      <c r="G361" s="21"/>
      <c r="H361" s="33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</row>
    <row r="362" spans="2:27" ht="12.75">
      <c r="B362" s="21"/>
      <c r="C362" s="21"/>
      <c r="D362" s="21"/>
      <c r="E362" s="21"/>
      <c r="F362" s="21"/>
      <c r="G362" s="21"/>
      <c r="H362" s="33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</row>
    <row r="363" spans="2:27" ht="12.75">
      <c r="B363" s="21"/>
      <c r="C363" s="21"/>
      <c r="D363" s="21"/>
      <c r="E363" s="21"/>
      <c r="F363" s="21"/>
      <c r="G363" s="21"/>
      <c r="H363" s="33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</row>
    <row r="364" spans="2:27" ht="12.75">
      <c r="B364" s="21"/>
      <c r="C364" s="21"/>
      <c r="D364" s="21"/>
      <c r="E364" s="21"/>
      <c r="F364" s="21"/>
      <c r="G364" s="21"/>
      <c r="H364" s="33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</row>
    <row r="365" spans="2:27" ht="12.75">
      <c r="B365" s="21"/>
      <c r="C365" s="21"/>
      <c r="D365" s="21"/>
      <c r="E365" s="21"/>
      <c r="F365" s="21"/>
      <c r="G365" s="21"/>
      <c r="H365" s="33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</row>
    <row r="366" spans="2:27" ht="12.75">
      <c r="B366" s="21"/>
      <c r="C366" s="21"/>
      <c r="D366" s="21"/>
      <c r="E366" s="21"/>
      <c r="F366" s="21"/>
      <c r="G366" s="21"/>
      <c r="H366" s="33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</row>
    <row r="367" spans="2:27" ht="12.75">
      <c r="B367" s="21"/>
      <c r="C367" s="21"/>
      <c r="D367" s="21"/>
      <c r="E367" s="21"/>
      <c r="F367" s="21"/>
      <c r="G367" s="21"/>
      <c r="H367" s="33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</row>
    <row r="368" spans="2:27" ht="12.75">
      <c r="B368" s="21"/>
      <c r="C368" s="21"/>
      <c r="D368" s="21"/>
      <c r="E368" s="21"/>
      <c r="F368" s="21"/>
      <c r="G368" s="21"/>
      <c r="H368" s="33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</row>
    <row r="369" spans="2:27" ht="12.75">
      <c r="B369" s="21"/>
      <c r="C369" s="21"/>
      <c r="D369" s="21"/>
      <c r="E369" s="21"/>
      <c r="F369" s="21"/>
      <c r="G369" s="21"/>
      <c r="H369" s="33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</row>
    <row r="370" spans="2:27" ht="12.75">
      <c r="B370" s="21"/>
      <c r="C370" s="21"/>
      <c r="D370" s="21"/>
      <c r="E370" s="21"/>
      <c r="F370" s="21"/>
      <c r="G370" s="21"/>
      <c r="H370" s="33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</row>
    <row r="371" spans="2:27" ht="12.75">
      <c r="B371" s="21"/>
      <c r="C371" s="21"/>
      <c r="D371" s="21"/>
      <c r="E371" s="21"/>
      <c r="F371" s="21"/>
      <c r="G371" s="21"/>
      <c r="H371" s="33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</row>
    <row r="372" spans="2:27" ht="12.75">
      <c r="B372" s="21"/>
      <c r="C372" s="21"/>
      <c r="D372" s="21"/>
      <c r="E372" s="21"/>
      <c r="F372" s="21"/>
      <c r="G372" s="21"/>
      <c r="H372" s="33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</row>
    <row r="373" spans="2:27" ht="12.75">
      <c r="B373" s="21"/>
      <c r="C373" s="21"/>
      <c r="D373" s="21"/>
      <c r="E373" s="21"/>
      <c r="F373" s="21"/>
      <c r="G373" s="21"/>
      <c r="H373" s="33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</row>
    <row r="374" spans="2:27" ht="12.75">
      <c r="B374" s="21"/>
      <c r="C374" s="21"/>
      <c r="D374" s="21"/>
      <c r="E374" s="21"/>
      <c r="F374" s="21"/>
      <c r="G374" s="21"/>
      <c r="H374" s="33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</row>
    <row r="375" spans="2:27" ht="12.75">
      <c r="B375" s="21"/>
      <c r="C375" s="21"/>
      <c r="D375" s="21"/>
      <c r="E375" s="21"/>
      <c r="F375" s="21"/>
      <c r="G375" s="21"/>
      <c r="H375" s="33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</row>
    <row r="376" spans="2:27" ht="12.75">
      <c r="B376" s="21"/>
      <c r="C376" s="21"/>
      <c r="D376" s="21"/>
      <c r="E376" s="21"/>
      <c r="F376" s="21"/>
      <c r="G376" s="21"/>
      <c r="H376" s="33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</row>
    <row r="377" spans="2:27" ht="12.75">
      <c r="B377" s="21"/>
      <c r="C377" s="21"/>
      <c r="D377" s="21"/>
      <c r="E377" s="21"/>
      <c r="F377" s="21"/>
      <c r="G377" s="21"/>
      <c r="H377" s="33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</row>
    <row r="378" spans="2:27" ht="12.75">
      <c r="B378" s="21"/>
      <c r="C378" s="21"/>
      <c r="D378" s="21"/>
      <c r="E378" s="21"/>
      <c r="F378" s="21"/>
      <c r="G378" s="21"/>
      <c r="H378" s="33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</row>
    <row r="379" spans="2:27" ht="12.75">
      <c r="B379" s="21"/>
      <c r="C379" s="21"/>
      <c r="D379" s="21"/>
      <c r="E379" s="21"/>
      <c r="F379" s="21"/>
      <c r="G379" s="21"/>
      <c r="H379" s="33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</row>
    <row r="380" spans="2:27" ht="12.75">
      <c r="B380" s="21"/>
      <c r="C380" s="21"/>
      <c r="D380" s="21"/>
      <c r="E380" s="21"/>
      <c r="F380" s="21"/>
      <c r="G380" s="21"/>
      <c r="H380" s="33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</row>
    <row r="381" spans="2:27" ht="12.75">
      <c r="B381" s="21"/>
      <c r="C381" s="21"/>
      <c r="D381" s="21"/>
      <c r="E381" s="21"/>
      <c r="F381" s="21"/>
      <c r="G381" s="21"/>
      <c r="H381" s="33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</row>
    <row r="382" spans="2:27" ht="12.75">
      <c r="B382" s="21"/>
      <c r="C382" s="21"/>
      <c r="D382" s="21"/>
      <c r="E382" s="21"/>
      <c r="F382" s="21"/>
      <c r="G382" s="21"/>
      <c r="H382" s="33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</row>
    <row r="383" spans="2:27" ht="12.75">
      <c r="B383" s="21"/>
      <c r="C383" s="21"/>
      <c r="D383" s="21"/>
      <c r="E383" s="21"/>
      <c r="F383" s="21"/>
      <c r="G383" s="21"/>
      <c r="H383" s="33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</row>
    <row r="384" spans="2:27" ht="12.75">
      <c r="B384" s="21"/>
      <c r="C384" s="21"/>
      <c r="D384" s="21"/>
      <c r="E384" s="21"/>
      <c r="F384" s="21"/>
      <c r="G384" s="21"/>
      <c r="H384" s="33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</row>
    <row r="385" spans="2:27" ht="12.75">
      <c r="B385" s="21"/>
      <c r="C385" s="21"/>
      <c r="D385" s="21"/>
      <c r="E385" s="21"/>
      <c r="F385" s="21"/>
      <c r="G385" s="21"/>
      <c r="H385" s="33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</row>
    <row r="386" spans="2:27" ht="12.75">
      <c r="B386" s="21"/>
      <c r="C386" s="21"/>
      <c r="D386" s="21"/>
      <c r="E386" s="21"/>
      <c r="F386" s="21"/>
      <c r="G386" s="21"/>
      <c r="H386" s="33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</row>
    <row r="387" spans="2:27" ht="12.75">
      <c r="B387" s="21"/>
      <c r="C387" s="21"/>
      <c r="D387" s="21"/>
      <c r="E387" s="21"/>
      <c r="F387" s="21"/>
      <c r="G387" s="21"/>
      <c r="H387" s="33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</row>
    <row r="388" spans="2:27" ht="12.75">
      <c r="B388" s="21"/>
      <c r="C388" s="21"/>
      <c r="D388" s="21"/>
      <c r="E388" s="21"/>
      <c r="F388" s="21"/>
      <c r="G388" s="21"/>
      <c r="H388" s="33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</row>
    <row r="389" spans="2:27" ht="12.75">
      <c r="B389" s="21"/>
      <c r="C389" s="21"/>
      <c r="D389" s="21"/>
      <c r="E389" s="21"/>
      <c r="F389" s="21"/>
      <c r="G389" s="21"/>
      <c r="H389" s="33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</row>
    <row r="390" spans="2:27" ht="12.75">
      <c r="B390" s="21"/>
      <c r="C390" s="21"/>
      <c r="D390" s="21"/>
      <c r="E390" s="21"/>
      <c r="F390" s="21"/>
      <c r="G390" s="21"/>
      <c r="H390" s="33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</row>
    <row r="391" spans="2:27" ht="12.75">
      <c r="B391" s="21"/>
      <c r="C391" s="21"/>
      <c r="D391" s="21"/>
      <c r="E391" s="21"/>
      <c r="F391" s="21"/>
      <c r="G391" s="21"/>
      <c r="H391" s="33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</row>
    <row r="392" spans="2:27" ht="12.75">
      <c r="B392" s="21"/>
      <c r="C392" s="21"/>
      <c r="D392" s="21"/>
      <c r="E392" s="21"/>
      <c r="F392" s="21"/>
      <c r="G392" s="21"/>
      <c r="H392" s="33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</row>
    <row r="393" spans="2:27" ht="12.75">
      <c r="B393" s="21"/>
      <c r="C393" s="21"/>
      <c r="D393" s="21"/>
      <c r="E393" s="21"/>
      <c r="F393" s="21"/>
      <c r="G393" s="21"/>
      <c r="H393" s="33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</row>
    <row r="394" spans="2:27" ht="12.75">
      <c r="B394" s="21"/>
      <c r="C394" s="21"/>
      <c r="D394" s="21"/>
      <c r="E394" s="21"/>
      <c r="F394" s="21"/>
      <c r="G394" s="21"/>
      <c r="H394" s="33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</row>
    <row r="395" spans="2:27" ht="12.75">
      <c r="B395" s="21"/>
      <c r="C395" s="21"/>
      <c r="D395" s="21"/>
      <c r="E395" s="21"/>
      <c r="F395" s="21"/>
      <c r="G395" s="21"/>
      <c r="H395" s="33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</row>
    <row r="396" spans="2:27" ht="12.75">
      <c r="B396" s="21"/>
      <c r="C396" s="21"/>
      <c r="D396" s="21"/>
      <c r="E396" s="21"/>
      <c r="F396" s="21"/>
      <c r="G396" s="21"/>
      <c r="H396" s="33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</row>
    <row r="397" spans="2:27" ht="12.75">
      <c r="B397" s="21"/>
      <c r="C397" s="21"/>
      <c r="D397" s="21"/>
      <c r="E397" s="21"/>
      <c r="F397" s="21"/>
      <c r="G397" s="21"/>
      <c r="H397" s="33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</row>
    <row r="398" spans="2:27" ht="12.75">
      <c r="B398" s="21"/>
      <c r="C398" s="21"/>
      <c r="D398" s="21"/>
      <c r="E398" s="21"/>
      <c r="F398" s="21"/>
      <c r="G398" s="21"/>
      <c r="H398" s="33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</row>
    <row r="399" spans="2:27" ht="12.75">
      <c r="B399" s="21"/>
      <c r="C399" s="21"/>
      <c r="D399" s="21"/>
      <c r="E399" s="21"/>
      <c r="F399" s="21"/>
      <c r="G399" s="21"/>
      <c r="H399" s="33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</row>
    <row r="400" spans="2:27" ht="12.75">
      <c r="B400" s="21"/>
      <c r="C400" s="21"/>
      <c r="D400" s="21"/>
      <c r="E400" s="21"/>
      <c r="F400" s="21"/>
      <c r="G400" s="21"/>
      <c r="H400" s="33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</row>
    <row r="401" spans="2:27" ht="12.75">
      <c r="B401" s="21"/>
      <c r="C401" s="21"/>
      <c r="D401" s="21"/>
      <c r="E401" s="21"/>
      <c r="F401" s="21"/>
      <c r="G401" s="21"/>
      <c r="H401" s="33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</row>
    <row r="402" spans="2:27" ht="12.75">
      <c r="B402" s="21"/>
      <c r="C402" s="21"/>
      <c r="D402" s="21"/>
      <c r="E402" s="21"/>
      <c r="F402" s="21"/>
      <c r="G402" s="21"/>
      <c r="H402" s="33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</row>
    <row r="403" spans="2:27" ht="12.75">
      <c r="B403" s="21"/>
      <c r="C403" s="21"/>
      <c r="D403" s="21"/>
      <c r="E403" s="21"/>
      <c r="F403" s="21"/>
      <c r="G403" s="21"/>
      <c r="H403" s="33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</row>
    <row r="404" spans="2:27" ht="12.75">
      <c r="B404" s="21"/>
      <c r="C404" s="21"/>
      <c r="D404" s="21"/>
      <c r="E404" s="21"/>
      <c r="F404" s="21"/>
      <c r="G404" s="21"/>
      <c r="H404" s="33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</row>
    <row r="405" spans="2:27" ht="12.75">
      <c r="B405" s="21"/>
      <c r="C405" s="21"/>
      <c r="D405" s="21"/>
      <c r="E405" s="21"/>
      <c r="F405" s="21"/>
      <c r="G405" s="21"/>
      <c r="H405" s="33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</row>
    <row r="406" spans="2:27" ht="12.75">
      <c r="B406" s="21"/>
      <c r="C406" s="21"/>
      <c r="D406" s="21"/>
      <c r="E406" s="21"/>
      <c r="F406" s="21"/>
      <c r="G406" s="21"/>
      <c r="H406" s="33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</row>
    <row r="407" spans="2:27" ht="12.75">
      <c r="B407" s="21"/>
      <c r="C407" s="21"/>
      <c r="D407" s="21"/>
      <c r="E407" s="21"/>
      <c r="F407" s="21"/>
      <c r="G407" s="21"/>
      <c r="H407" s="33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</row>
    <row r="408" spans="2:27" ht="12.75">
      <c r="B408" s="21"/>
      <c r="C408" s="21"/>
      <c r="D408" s="21"/>
      <c r="E408" s="21"/>
      <c r="F408" s="21"/>
      <c r="G408" s="21"/>
      <c r="H408" s="33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</row>
    <row r="409" spans="2:27" ht="12.75">
      <c r="B409" s="21"/>
      <c r="C409" s="21"/>
      <c r="D409" s="21"/>
      <c r="E409" s="21"/>
      <c r="F409" s="21"/>
      <c r="G409" s="21"/>
      <c r="H409" s="33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</row>
    <row r="410" spans="2:27" ht="12.75">
      <c r="B410" s="21"/>
      <c r="C410" s="21"/>
      <c r="D410" s="21"/>
      <c r="E410" s="21"/>
      <c r="F410" s="21"/>
      <c r="G410" s="21"/>
      <c r="H410" s="33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</row>
    <row r="411" spans="2:27" ht="12.75">
      <c r="B411" s="21"/>
      <c r="C411" s="21"/>
      <c r="D411" s="21"/>
      <c r="E411" s="21"/>
      <c r="F411" s="21"/>
      <c r="G411" s="21"/>
      <c r="H411" s="33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</row>
    <row r="412" spans="2:27" ht="12.75">
      <c r="B412" s="21"/>
      <c r="C412" s="21"/>
      <c r="D412" s="21"/>
      <c r="E412" s="21"/>
      <c r="F412" s="21"/>
      <c r="G412" s="21"/>
      <c r="H412" s="33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</row>
    <row r="413" spans="2:27" ht="12.75">
      <c r="B413" s="21"/>
      <c r="C413" s="21"/>
      <c r="D413" s="21"/>
      <c r="E413" s="21"/>
      <c r="F413" s="21"/>
      <c r="G413" s="21"/>
      <c r="H413" s="33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</row>
    <row r="414" spans="2:27" ht="12.75">
      <c r="B414" s="21"/>
      <c r="C414" s="21"/>
      <c r="D414" s="21"/>
      <c r="E414" s="21"/>
      <c r="F414" s="21"/>
      <c r="G414" s="21"/>
      <c r="H414" s="33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</row>
    <row r="415" spans="2:27" ht="12.75">
      <c r="B415" s="21"/>
      <c r="C415" s="21"/>
      <c r="D415" s="21"/>
      <c r="E415" s="21"/>
      <c r="F415" s="21"/>
      <c r="G415" s="21"/>
      <c r="H415" s="33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</row>
    <row r="416" spans="2:27" ht="12.75">
      <c r="B416" s="21"/>
      <c r="C416" s="21"/>
      <c r="D416" s="21"/>
      <c r="E416" s="21"/>
      <c r="F416" s="21"/>
      <c r="G416" s="21"/>
      <c r="H416" s="33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</row>
    <row r="417" spans="2:27" ht="12.75">
      <c r="B417" s="21"/>
      <c r="C417" s="21"/>
      <c r="D417" s="21"/>
      <c r="E417" s="21"/>
      <c r="F417" s="21"/>
      <c r="G417" s="21"/>
      <c r="H417" s="33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</row>
    <row r="418" spans="2:27" ht="12.75">
      <c r="B418" s="21"/>
      <c r="C418" s="21"/>
      <c r="D418" s="21"/>
      <c r="E418" s="21"/>
      <c r="F418" s="21"/>
      <c r="G418" s="21"/>
      <c r="H418" s="33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</row>
    <row r="419" spans="2:27" ht="12.75">
      <c r="B419" s="21"/>
      <c r="C419" s="21"/>
      <c r="D419" s="21"/>
      <c r="E419" s="21"/>
      <c r="F419" s="21"/>
      <c r="G419" s="21"/>
      <c r="H419" s="33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</row>
    <row r="420" spans="2:27" ht="12.75">
      <c r="B420" s="21"/>
      <c r="C420" s="21"/>
      <c r="D420" s="21"/>
      <c r="E420" s="21"/>
      <c r="F420" s="21"/>
      <c r="G420" s="21"/>
      <c r="H420" s="33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</row>
    <row r="421" spans="2:27" ht="12.75">
      <c r="B421" s="21"/>
      <c r="C421" s="21"/>
      <c r="D421" s="21"/>
      <c r="E421" s="21"/>
      <c r="F421" s="21"/>
      <c r="G421" s="21"/>
      <c r="H421" s="33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</row>
    <row r="422" spans="2:27" ht="12.75">
      <c r="B422" s="21"/>
      <c r="C422" s="21"/>
      <c r="D422" s="21"/>
      <c r="E422" s="21"/>
      <c r="F422" s="21"/>
      <c r="G422" s="21"/>
      <c r="H422" s="33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</row>
    <row r="423" spans="2:27" ht="12.75">
      <c r="B423" s="21"/>
      <c r="C423" s="21"/>
      <c r="D423" s="21"/>
      <c r="E423" s="21"/>
      <c r="F423" s="21"/>
      <c r="G423" s="21"/>
      <c r="H423" s="33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</row>
    <row r="424" spans="2:27" ht="12.75">
      <c r="B424" s="21"/>
      <c r="C424" s="21"/>
      <c r="D424" s="21"/>
      <c r="E424" s="21"/>
      <c r="F424" s="21"/>
      <c r="G424" s="21"/>
      <c r="H424" s="33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</row>
    <row r="425" spans="2:27" ht="12.75">
      <c r="B425" s="21"/>
      <c r="C425" s="21"/>
      <c r="D425" s="21"/>
      <c r="E425" s="21"/>
      <c r="F425" s="21"/>
      <c r="G425" s="21"/>
      <c r="H425" s="33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</row>
    <row r="426" spans="2:27" ht="12.75">
      <c r="B426" s="21"/>
      <c r="C426" s="21"/>
      <c r="D426" s="21"/>
      <c r="E426" s="21"/>
      <c r="F426" s="21"/>
      <c r="G426" s="21"/>
      <c r="H426" s="33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</row>
    <row r="427" spans="2:27" ht="12.75">
      <c r="B427" s="21"/>
      <c r="C427" s="21"/>
      <c r="D427" s="21"/>
      <c r="E427" s="21"/>
      <c r="F427" s="21"/>
      <c r="G427" s="21"/>
      <c r="H427" s="33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</row>
    <row r="428" spans="2:27" ht="12.75">
      <c r="B428" s="21"/>
      <c r="C428" s="21"/>
      <c r="D428" s="21"/>
      <c r="E428" s="21"/>
      <c r="F428" s="21"/>
      <c r="G428" s="21"/>
      <c r="H428" s="33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</row>
    <row r="429" spans="2:27" ht="12.75">
      <c r="B429" s="21"/>
      <c r="C429" s="21"/>
      <c r="D429" s="21"/>
      <c r="E429" s="21"/>
      <c r="F429" s="21"/>
      <c r="G429" s="21"/>
      <c r="H429" s="33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</row>
    <row r="430" spans="2:27" ht="12.75">
      <c r="B430" s="21"/>
      <c r="C430" s="21"/>
      <c r="D430" s="21"/>
      <c r="E430" s="21"/>
      <c r="F430" s="21"/>
      <c r="G430" s="21"/>
      <c r="H430" s="33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</row>
    <row r="431" spans="2:27" ht="12.75">
      <c r="B431" s="21"/>
      <c r="C431" s="21"/>
      <c r="D431" s="21"/>
      <c r="E431" s="21"/>
      <c r="F431" s="21"/>
      <c r="G431" s="21"/>
      <c r="H431" s="33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</row>
    <row r="432" spans="2:27" ht="12.75">
      <c r="B432" s="21"/>
      <c r="C432" s="21"/>
      <c r="D432" s="21"/>
      <c r="E432" s="21"/>
      <c r="F432" s="21"/>
      <c r="G432" s="21"/>
      <c r="H432" s="33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</row>
    <row r="433" spans="2:27" ht="12.75">
      <c r="B433" s="21"/>
      <c r="C433" s="21"/>
      <c r="D433" s="21"/>
      <c r="E433" s="21"/>
      <c r="F433" s="21"/>
      <c r="G433" s="21"/>
      <c r="H433" s="33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</row>
    <row r="434" spans="2:27" ht="12.75">
      <c r="B434" s="21"/>
      <c r="C434" s="21"/>
      <c r="D434" s="21"/>
      <c r="E434" s="21"/>
      <c r="F434" s="21"/>
      <c r="G434" s="21"/>
      <c r="H434" s="33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</row>
    <row r="435" spans="2:27" ht="12.75">
      <c r="B435" s="21"/>
      <c r="C435" s="21"/>
      <c r="D435" s="21"/>
      <c r="E435" s="21"/>
      <c r="F435" s="21"/>
      <c r="G435" s="21"/>
      <c r="H435" s="33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</row>
    <row r="436" spans="2:27" ht="12.75">
      <c r="B436" s="21"/>
      <c r="C436" s="21"/>
      <c r="D436" s="21"/>
      <c r="E436" s="21"/>
      <c r="F436" s="21"/>
      <c r="G436" s="21"/>
      <c r="H436" s="33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</row>
    <row r="437" spans="2:27" ht="12.75">
      <c r="B437" s="21"/>
      <c r="C437" s="21"/>
      <c r="D437" s="21"/>
      <c r="E437" s="21"/>
      <c r="F437" s="21"/>
      <c r="G437" s="21"/>
      <c r="H437" s="33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</row>
    <row r="438" spans="2:27" ht="12.75">
      <c r="B438" s="21"/>
      <c r="C438" s="21"/>
      <c r="D438" s="21"/>
      <c r="E438" s="21"/>
      <c r="F438" s="21"/>
      <c r="G438" s="21"/>
      <c r="H438" s="33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</row>
    <row r="439" spans="2:27" ht="12.75">
      <c r="B439" s="21"/>
      <c r="C439" s="21"/>
      <c r="D439" s="21"/>
      <c r="E439" s="21"/>
      <c r="F439" s="21"/>
      <c r="G439" s="21"/>
      <c r="H439" s="33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</row>
    <row r="440" spans="2:27" ht="12.75">
      <c r="B440" s="21"/>
      <c r="C440" s="21"/>
      <c r="D440" s="21"/>
      <c r="E440" s="21"/>
      <c r="F440" s="21"/>
      <c r="G440" s="21"/>
      <c r="H440" s="33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</row>
    <row r="441" spans="2:27" ht="12.75">
      <c r="B441" s="21"/>
      <c r="C441" s="21"/>
      <c r="D441" s="21"/>
      <c r="E441" s="21"/>
      <c r="F441" s="21"/>
      <c r="G441" s="21"/>
      <c r="H441" s="33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</row>
    <row r="442" spans="2:27" ht="12.75">
      <c r="B442" s="21"/>
      <c r="C442" s="21"/>
      <c r="D442" s="21"/>
      <c r="E442" s="21"/>
      <c r="F442" s="21"/>
      <c r="G442" s="21"/>
      <c r="H442" s="33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</row>
    <row r="443" spans="2:27" ht="12.75">
      <c r="B443" s="21"/>
      <c r="C443" s="21"/>
      <c r="D443" s="21"/>
      <c r="E443" s="21"/>
      <c r="F443" s="21"/>
      <c r="G443" s="21"/>
      <c r="H443" s="33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</row>
    <row r="444" spans="2:27" ht="12.75">
      <c r="B444" s="21"/>
      <c r="C444" s="21"/>
      <c r="D444" s="21"/>
      <c r="E444" s="21"/>
      <c r="F444" s="21"/>
      <c r="G444" s="21"/>
      <c r="H444" s="33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</row>
    <row r="445" spans="2:27" ht="12.75">
      <c r="B445" s="21"/>
      <c r="C445" s="21"/>
      <c r="D445" s="21"/>
      <c r="E445" s="21"/>
      <c r="F445" s="21"/>
      <c r="G445" s="21"/>
      <c r="H445" s="33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</row>
    <row r="446" spans="2:27" ht="12.75">
      <c r="B446" s="21"/>
      <c r="C446" s="21"/>
      <c r="D446" s="21"/>
      <c r="E446" s="21"/>
      <c r="F446" s="21"/>
      <c r="G446" s="21"/>
      <c r="H446" s="33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</row>
    <row r="447" spans="2:27" ht="12.75">
      <c r="B447" s="21"/>
      <c r="C447" s="21"/>
      <c r="D447" s="21"/>
      <c r="E447" s="21"/>
      <c r="F447" s="21"/>
      <c r="G447" s="21"/>
      <c r="H447" s="33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</row>
    <row r="448" spans="2:27" ht="12.75">
      <c r="B448" s="21"/>
      <c r="C448" s="21"/>
      <c r="D448" s="21"/>
      <c r="E448" s="21"/>
      <c r="F448" s="21"/>
      <c r="G448" s="21"/>
      <c r="H448" s="33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</row>
    <row r="449" spans="2:27" ht="12.75">
      <c r="B449" s="21"/>
      <c r="C449" s="21"/>
      <c r="D449" s="21"/>
      <c r="E449" s="21"/>
      <c r="F449" s="21"/>
      <c r="G449" s="21"/>
      <c r="H449" s="33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</row>
    <row r="450" spans="2:27" ht="12.75">
      <c r="B450" s="21"/>
      <c r="C450" s="21"/>
      <c r="D450" s="21"/>
      <c r="E450" s="21"/>
      <c r="F450" s="21"/>
      <c r="G450" s="21"/>
      <c r="H450" s="33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</row>
    <row r="451" spans="2:27" ht="12.75">
      <c r="B451" s="21"/>
      <c r="C451" s="21"/>
      <c r="D451" s="21"/>
      <c r="E451" s="21"/>
      <c r="F451" s="21"/>
      <c r="G451" s="21"/>
      <c r="H451" s="33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</row>
    <row r="452" spans="2:27" ht="12.75">
      <c r="B452" s="21"/>
      <c r="C452" s="21"/>
      <c r="D452" s="21"/>
      <c r="E452" s="21"/>
      <c r="F452" s="21"/>
      <c r="G452" s="21"/>
      <c r="H452" s="33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</row>
    <row r="453" spans="2:27" ht="12.75">
      <c r="B453" s="21"/>
      <c r="C453" s="21"/>
      <c r="D453" s="21"/>
      <c r="E453" s="21"/>
      <c r="F453" s="21"/>
      <c r="G453" s="21"/>
      <c r="H453" s="33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</row>
    <row r="454" spans="2:27" ht="12.75">
      <c r="B454" s="21"/>
      <c r="C454" s="21"/>
      <c r="D454" s="21"/>
      <c r="E454" s="21"/>
      <c r="F454" s="21"/>
      <c r="G454" s="21"/>
      <c r="H454" s="33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</row>
    <row r="455" spans="2:27" ht="12.75">
      <c r="B455" s="21"/>
      <c r="C455" s="21"/>
      <c r="D455" s="21"/>
      <c r="E455" s="21"/>
      <c r="F455" s="21"/>
      <c r="G455" s="21"/>
      <c r="H455" s="33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</row>
    <row r="456" spans="2:27" ht="12.75">
      <c r="B456" s="21"/>
      <c r="C456" s="21"/>
      <c r="D456" s="21"/>
      <c r="E456" s="21"/>
      <c r="F456" s="21"/>
      <c r="G456" s="21"/>
      <c r="H456" s="33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</row>
    <row r="457" spans="2:27" ht="12.75">
      <c r="B457" s="21"/>
      <c r="C457" s="21"/>
      <c r="D457" s="21"/>
      <c r="E457" s="21"/>
      <c r="F457" s="21"/>
      <c r="G457" s="21"/>
      <c r="H457" s="33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</row>
    <row r="458" spans="2:27" ht="12.75">
      <c r="B458" s="21"/>
      <c r="C458" s="21"/>
      <c r="D458" s="21"/>
      <c r="E458" s="21"/>
      <c r="F458" s="21"/>
      <c r="G458" s="21"/>
      <c r="H458" s="33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</row>
    <row r="459" spans="2:27" ht="12.75">
      <c r="B459" s="21"/>
      <c r="C459" s="21"/>
      <c r="D459" s="21"/>
      <c r="E459" s="21"/>
      <c r="F459" s="21"/>
      <c r="G459" s="21"/>
      <c r="H459" s="33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</row>
    <row r="460" spans="2:27" ht="12.75">
      <c r="B460" s="21"/>
      <c r="C460" s="21"/>
      <c r="D460" s="21"/>
      <c r="E460" s="21"/>
      <c r="F460" s="21"/>
      <c r="G460" s="21"/>
      <c r="H460" s="33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</row>
    <row r="461" spans="2:27" ht="12.75">
      <c r="B461" s="21"/>
      <c r="C461" s="21"/>
      <c r="D461" s="21"/>
      <c r="E461" s="21"/>
      <c r="F461" s="21"/>
      <c r="G461" s="21"/>
      <c r="H461" s="33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</row>
    <row r="462" spans="2:27" ht="12.75">
      <c r="B462" s="21"/>
      <c r="C462" s="21"/>
      <c r="D462" s="21"/>
      <c r="E462" s="21"/>
      <c r="F462" s="21"/>
      <c r="G462" s="21"/>
      <c r="H462" s="33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</row>
    <row r="463" spans="2:27" ht="12.75">
      <c r="B463" s="21"/>
      <c r="C463" s="21"/>
      <c r="D463" s="21"/>
      <c r="E463" s="21"/>
      <c r="F463" s="21"/>
      <c r="G463" s="21"/>
      <c r="H463" s="33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</row>
    <row r="464" spans="2:27" ht="12.75">
      <c r="B464" s="21"/>
      <c r="C464" s="21"/>
      <c r="D464" s="21"/>
      <c r="E464" s="21"/>
      <c r="F464" s="21"/>
      <c r="G464" s="21"/>
      <c r="H464" s="33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</row>
    <row r="465" spans="2:27" ht="12.75">
      <c r="B465" s="21"/>
      <c r="C465" s="21"/>
      <c r="D465" s="21"/>
      <c r="E465" s="21"/>
      <c r="F465" s="21"/>
      <c r="G465" s="21"/>
      <c r="H465" s="33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</row>
    <row r="466" spans="2:27" ht="12.75">
      <c r="B466" s="21"/>
      <c r="C466" s="21"/>
      <c r="D466" s="21"/>
      <c r="E466" s="21"/>
      <c r="F466" s="21"/>
      <c r="G466" s="21"/>
      <c r="H466" s="33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</row>
    <row r="467" spans="2:27" ht="12.75">
      <c r="B467" s="21"/>
      <c r="C467" s="21"/>
      <c r="D467" s="21"/>
      <c r="E467" s="21"/>
      <c r="F467" s="21"/>
      <c r="G467" s="21"/>
      <c r="H467" s="33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</row>
    <row r="468" spans="2:27" ht="12.75">
      <c r="B468" s="21"/>
      <c r="C468" s="21"/>
      <c r="D468" s="21"/>
      <c r="E468" s="21"/>
      <c r="F468" s="21"/>
      <c r="G468" s="21"/>
      <c r="H468" s="33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</row>
    <row r="469" spans="2:27" ht="12.75">
      <c r="B469" s="21"/>
      <c r="C469" s="21"/>
      <c r="D469" s="21"/>
      <c r="E469" s="21"/>
      <c r="F469" s="21"/>
      <c r="G469" s="21"/>
      <c r="H469" s="33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</row>
    <row r="470" spans="2:27" ht="12.75">
      <c r="B470" s="21"/>
      <c r="C470" s="21"/>
      <c r="D470" s="21"/>
      <c r="E470" s="21"/>
      <c r="F470" s="21"/>
      <c r="G470" s="21"/>
      <c r="H470" s="33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</row>
    <row r="471" spans="2:27" ht="12.75">
      <c r="B471" s="21"/>
      <c r="C471" s="21"/>
      <c r="D471" s="21"/>
      <c r="E471" s="21"/>
      <c r="F471" s="21"/>
      <c r="G471" s="21"/>
      <c r="H471" s="33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</row>
    <row r="472" spans="2:27" ht="12.75">
      <c r="B472" s="21"/>
      <c r="C472" s="21"/>
      <c r="D472" s="21"/>
      <c r="E472" s="21"/>
      <c r="F472" s="21"/>
      <c r="G472" s="21"/>
      <c r="H472" s="33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</row>
    <row r="473" spans="2:27" ht="12.75">
      <c r="B473" s="21"/>
      <c r="C473" s="21"/>
      <c r="D473" s="21"/>
      <c r="E473" s="21"/>
      <c r="F473" s="21"/>
      <c r="G473" s="21"/>
      <c r="H473" s="33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</row>
    <row r="474" spans="2:27" ht="12.75">
      <c r="B474" s="21"/>
      <c r="C474" s="21"/>
      <c r="D474" s="21"/>
      <c r="E474" s="21"/>
      <c r="F474" s="21"/>
      <c r="G474" s="21"/>
      <c r="H474" s="33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</row>
    <row r="475" spans="2:27" ht="12.75">
      <c r="B475" s="21"/>
      <c r="C475" s="21"/>
      <c r="D475" s="21"/>
      <c r="E475" s="21"/>
      <c r="F475" s="21"/>
      <c r="G475" s="21"/>
      <c r="H475" s="33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</row>
    <row r="476" spans="2:27" ht="12.75">
      <c r="B476" s="21"/>
      <c r="C476" s="21"/>
      <c r="D476" s="21"/>
      <c r="E476" s="21"/>
      <c r="F476" s="21"/>
      <c r="G476" s="21"/>
      <c r="H476" s="33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</row>
    <row r="477" spans="2:27" ht="12.75">
      <c r="B477" s="21"/>
      <c r="C477" s="21"/>
      <c r="D477" s="21"/>
      <c r="E477" s="21"/>
      <c r="F477" s="21"/>
      <c r="G477" s="21"/>
      <c r="H477" s="33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</row>
    <row r="478" spans="2:27" ht="12.75">
      <c r="B478" s="21"/>
      <c r="C478" s="21"/>
      <c r="D478" s="21"/>
      <c r="E478" s="21"/>
      <c r="F478" s="21"/>
      <c r="G478" s="21"/>
      <c r="H478" s="33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</row>
    <row r="479" spans="2:27" ht="12.75">
      <c r="B479" s="21"/>
      <c r="C479" s="21"/>
      <c r="D479" s="21"/>
      <c r="E479" s="21"/>
      <c r="F479" s="21"/>
      <c r="G479" s="21"/>
      <c r="H479" s="33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</row>
    <row r="480" spans="2:27" ht="12.75">
      <c r="B480" s="21"/>
      <c r="C480" s="21"/>
      <c r="D480" s="21"/>
      <c r="E480" s="21"/>
      <c r="F480" s="21"/>
      <c r="G480" s="21"/>
      <c r="H480" s="33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</row>
    <row r="481" spans="2:27" ht="12.75">
      <c r="B481" s="21"/>
      <c r="C481" s="21"/>
      <c r="D481" s="21"/>
      <c r="E481" s="21"/>
      <c r="F481" s="21"/>
      <c r="G481" s="21"/>
      <c r="H481" s="33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</row>
    <row r="482" spans="2:27" ht="12.75">
      <c r="B482" s="21"/>
      <c r="C482" s="21"/>
      <c r="D482" s="21"/>
      <c r="E482" s="21"/>
      <c r="F482" s="21"/>
      <c r="G482" s="21"/>
      <c r="H482" s="33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</row>
    <row r="483" spans="2:27" ht="12.75">
      <c r="B483" s="21"/>
      <c r="C483" s="21"/>
      <c r="D483" s="21"/>
      <c r="E483" s="21"/>
      <c r="F483" s="21"/>
      <c r="G483" s="21"/>
      <c r="H483" s="33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</row>
    <row r="484" spans="2:27" ht="12.75">
      <c r="B484" s="21"/>
      <c r="C484" s="21"/>
      <c r="D484" s="21"/>
      <c r="E484" s="21"/>
      <c r="F484" s="21"/>
      <c r="G484" s="21"/>
      <c r="H484" s="33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</row>
    <row r="485" spans="2:27" ht="12.75">
      <c r="B485" s="21"/>
      <c r="C485" s="21"/>
      <c r="D485" s="21"/>
      <c r="E485" s="21"/>
      <c r="F485" s="21"/>
      <c r="G485" s="21"/>
      <c r="H485" s="33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</row>
    <row r="486" spans="2:27" ht="12.75">
      <c r="B486" s="21"/>
      <c r="C486" s="21"/>
      <c r="D486" s="21"/>
      <c r="E486" s="21"/>
      <c r="F486" s="21"/>
      <c r="G486" s="21"/>
      <c r="H486" s="33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</row>
    <row r="487" spans="2:27" ht="12.75">
      <c r="B487" s="21"/>
      <c r="C487" s="21"/>
      <c r="D487" s="21"/>
      <c r="E487" s="21"/>
      <c r="F487" s="21"/>
      <c r="G487" s="21"/>
      <c r="H487" s="33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</row>
    <row r="488" spans="2:27" ht="12.75">
      <c r="B488" s="21"/>
      <c r="C488" s="21"/>
      <c r="D488" s="21"/>
      <c r="E488" s="21"/>
      <c r="F488" s="21"/>
      <c r="G488" s="21"/>
      <c r="H488" s="33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</row>
    <row r="489" spans="2:27" ht="12.75">
      <c r="B489" s="21"/>
      <c r="C489" s="21"/>
      <c r="D489" s="21"/>
      <c r="E489" s="21"/>
      <c r="F489" s="21"/>
      <c r="G489" s="21"/>
      <c r="H489" s="33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</row>
    <row r="490" spans="2:27" ht="12.75">
      <c r="B490" s="21"/>
      <c r="C490" s="21"/>
      <c r="D490" s="21"/>
      <c r="E490" s="21"/>
      <c r="F490" s="21"/>
      <c r="G490" s="21"/>
      <c r="H490" s="33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</row>
    <row r="491" spans="2:27" ht="12.75">
      <c r="B491" s="21"/>
      <c r="C491" s="21"/>
      <c r="D491" s="21"/>
      <c r="E491" s="21"/>
      <c r="F491" s="21"/>
      <c r="G491" s="21"/>
      <c r="H491" s="33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</row>
    <row r="492" spans="2:27" ht="12.75">
      <c r="B492" s="21"/>
      <c r="C492" s="21"/>
      <c r="D492" s="21"/>
      <c r="E492" s="21"/>
      <c r="F492" s="21"/>
      <c r="G492" s="21"/>
      <c r="H492" s="33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</row>
    <row r="493" spans="2:27" ht="12.75">
      <c r="B493" s="21"/>
      <c r="C493" s="21"/>
      <c r="D493" s="21"/>
      <c r="E493" s="21"/>
      <c r="F493" s="21"/>
      <c r="G493" s="21"/>
      <c r="H493" s="33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</row>
    <row r="494" spans="2:27" ht="12.75">
      <c r="B494" s="21"/>
      <c r="C494" s="21"/>
      <c r="D494" s="21"/>
      <c r="E494" s="21"/>
      <c r="F494" s="21"/>
      <c r="G494" s="21"/>
      <c r="H494" s="33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</row>
    <row r="495" spans="2:27" ht="12.75">
      <c r="B495" s="21"/>
      <c r="C495" s="21"/>
      <c r="D495" s="21"/>
      <c r="E495" s="21"/>
      <c r="F495" s="21"/>
      <c r="G495" s="21"/>
      <c r="H495" s="33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</row>
    <row r="496" spans="2:27" ht="12.75">
      <c r="B496" s="21"/>
      <c r="C496" s="21"/>
      <c r="D496" s="21"/>
      <c r="E496" s="21"/>
      <c r="F496" s="21"/>
      <c r="G496" s="21"/>
      <c r="H496" s="33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</row>
    <row r="497" spans="2:27" ht="12.75">
      <c r="B497" s="21"/>
      <c r="C497" s="21"/>
      <c r="D497" s="21"/>
      <c r="E497" s="21"/>
      <c r="F497" s="21"/>
      <c r="G497" s="21"/>
      <c r="H497" s="33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</row>
    <row r="498" spans="2:27" ht="12.75">
      <c r="B498" s="21"/>
      <c r="C498" s="21"/>
      <c r="D498" s="21"/>
      <c r="E498" s="21"/>
      <c r="F498" s="21"/>
      <c r="G498" s="21"/>
      <c r="H498" s="33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</row>
    <row r="499" spans="2:27" ht="12.75">
      <c r="B499" s="21"/>
      <c r="C499" s="21"/>
      <c r="D499" s="21"/>
      <c r="E499" s="21"/>
      <c r="F499" s="21"/>
      <c r="G499" s="21"/>
      <c r="H499" s="33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</row>
    <row r="500" spans="2:27" ht="12.75">
      <c r="B500" s="21"/>
      <c r="C500" s="21"/>
      <c r="D500" s="21"/>
      <c r="E500" s="21"/>
      <c r="F500" s="21"/>
      <c r="G500" s="21"/>
      <c r="H500" s="33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1"/>
    </row>
    <row r="501" spans="2:27" ht="12.75">
      <c r="B501" s="21"/>
      <c r="C501" s="21"/>
      <c r="D501" s="21"/>
      <c r="E501" s="21"/>
      <c r="F501" s="21"/>
      <c r="G501" s="21"/>
      <c r="H501" s="33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</row>
    <row r="502" spans="2:27" ht="12.75">
      <c r="B502" s="21"/>
      <c r="C502" s="21"/>
      <c r="D502" s="21"/>
      <c r="E502" s="21"/>
      <c r="F502" s="21"/>
      <c r="G502" s="21"/>
      <c r="H502" s="33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</row>
    <row r="503" spans="2:27" ht="12.75">
      <c r="B503" s="21"/>
      <c r="C503" s="21"/>
      <c r="D503" s="21"/>
      <c r="E503" s="21"/>
      <c r="F503" s="21"/>
      <c r="G503" s="21"/>
      <c r="H503" s="33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</row>
    <row r="504" spans="2:27" ht="12.75">
      <c r="B504" s="21"/>
      <c r="C504" s="21"/>
      <c r="D504" s="21"/>
      <c r="E504" s="21"/>
      <c r="F504" s="21"/>
      <c r="G504" s="21"/>
      <c r="H504" s="33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</row>
    <row r="505" spans="2:27" ht="12.75">
      <c r="B505" s="21"/>
      <c r="C505" s="21"/>
      <c r="D505" s="21"/>
      <c r="E505" s="21"/>
      <c r="F505" s="21"/>
      <c r="G505" s="21"/>
      <c r="H505" s="33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</row>
    <row r="506" spans="2:27" ht="12.75">
      <c r="B506" s="21"/>
      <c r="C506" s="21"/>
      <c r="D506" s="21"/>
      <c r="E506" s="21"/>
      <c r="F506" s="21"/>
      <c r="G506" s="21"/>
      <c r="H506" s="33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</row>
    <row r="507" spans="2:27" ht="12.75">
      <c r="B507" s="21"/>
      <c r="C507" s="21"/>
      <c r="D507" s="21"/>
      <c r="E507" s="21"/>
      <c r="F507" s="21"/>
      <c r="G507" s="21"/>
      <c r="H507" s="33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</row>
    <row r="508" spans="2:27" ht="12.75">
      <c r="B508" s="21"/>
      <c r="C508" s="21"/>
      <c r="D508" s="21"/>
      <c r="E508" s="21"/>
      <c r="F508" s="21"/>
      <c r="G508" s="21"/>
      <c r="H508" s="33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</row>
    <row r="509" spans="2:27" ht="12.75">
      <c r="B509" s="21"/>
      <c r="C509" s="21"/>
      <c r="D509" s="21"/>
      <c r="E509" s="21"/>
      <c r="F509" s="21"/>
      <c r="G509" s="21"/>
      <c r="H509" s="33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</row>
    <row r="510" spans="2:27" ht="12.75">
      <c r="B510" s="21"/>
      <c r="C510" s="21"/>
      <c r="D510" s="21"/>
      <c r="E510" s="21"/>
      <c r="F510" s="21"/>
      <c r="G510" s="21"/>
      <c r="H510" s="33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</row>
    <row r="511" spans="2:27" ht="12.75">
      <c r="B511" s="21"/>
      <c r="C511" s="21"/>
      <c r="D511" s="21"/>
      <c r="E511" s="21"/>
      <c r="F511" s="21"/>
      <c r="G511" s="21"/>
      <c r="H511" s="33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</row>
    <row r="512" spans="2:27" ht="12.75">
      <c r="B512" s="21"/>
      <c r="C512" s="21"/>
      <c r="D512" s="21"/>
      <c r="E512" s="21"/>
      <c r="F512" s="21"/>
      <c r="G512" s="21"/>
      <c r="H512" s="33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1"/>
    </row>
    <row r="513" spans="2:27" ht="12.75">
      <c r="B513" s="21"/>
      <c r="C513" s="21"/>
      <c r="D513" s="21"/>
      <c r="E513" s="21"/>
      <c r="F513" s="21"/>
      <c r="G513" s="21"/>
      <c r="H513" s="33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</row>
    <row r="514" spans="2:27" ht="12.75">
      <c r="B514" s="21"/>
      <c r="C514" s="21"/>
      <c r="D514" s="21"/>
      <c r="E514" s="21"/>
      <c r="F514" s="21"/>
      <c r="G514" s="21"/>
      <c r="H514" s="33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</row>
    <row r="515" spans="2:27" ht="12.75">
      <c r="B515" s="21"/>
      <c r="C515" s="21"/>
      <c r="D515" s="21"/>
      <c r="E515" s="21"/>
      <c r="F515" s="21"/>
      <c r="G515" s="21"/>
      <c r="H515" s="33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</row>
    <row r="516" spans="2:27" ht="12.75">
      <c r="B516" s="21"/>
      <c r="C516" s="21"/>
      <c r="D516" s="21"/>
      <c r="E516" s="21"/>
      <c r="F516" s="21"/>
      <c r="G516" s="21"/>
      <c r="H516" s="33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</row>
    <row r="517" spans="2:27" ht="12.75">
      <c r="B517" s="21"/>
      <c r="C517" s="21"/>
      <c r="D517" s="21"/>
      <c r="E517" s="21"/>
      <c r="F517" s="21"/>
      <c r="G517" s="21"/>
      <c r="H517" s="33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</row>
    <row r="518" spans="2:27" ht="12.75">
      <c r="B518" s="21"/>
      <c r="C518" s="21"/>
      <c r="D518" s="21"/>
      <c r="E518" s="21"/>
      <c r="F518" s="21"/>
      <c r="G518" s="21"/>
      <c r="H518" s="33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</row>
    <row r="519" spans="2:27" ht="12.75">
      <c r="B519" s="21"/>
      <c r="C519" s="21"/>
      <c r="D519" s="21"/>
      <c r="E519" s="21"/>
      <c r="F519" s="21"/>
      <c r="G519" s="21"/>
      <c r="H519" s="33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</row>
    <row r="520" spans="2:27" ht="12.75">
      <c r="B520" s="21"/>
      <c r="C520" s="21"/>
      <c r="D520" s="21"/>
      <c r="E520" s="21"/>
      <c r="F520" s="21"/>
      <c r="G520" s="21"/>
      <c r="H520" s="33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</row>
    <row r="521" spans="2:27" ht="12.75">
      <c r="B521" s="21"/>
      <c r="C521" s="21"/>
      <c r="D521" s="21"/>
      <c r="E521" s="21"/>
      <c r="F521" s="21"/>
      <c r="G521" s="21"/>
      <c r="H521" s="33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</row>
    <row r="522" spans="2:27" ht="12.75">
      <c r="B522" s="21"/>
      <c r="C522" s="21"/>
      <c r="D522" s="21"/>
      <c r="E522" s="21"/>
      <c r="F522" s="21"/>
      <c r="G522" s="21"/>
      <c r="H522" s="33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</row>
    <row r="523" spans="2:27" ht="12.75">
      <c r="B523" s="21"/>
      <c r="C523" s="21"/>
      <c r="D523" s="21"/>
      <c r="E523" s="21"/>
      <c r="F523" s="21"/>
      <c r="G523" s="21"/>
      <c r="H523" s="33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</row>
    <row r="524" spans="2:27" ht="12.75">
      <c r="B524" s="21"/>
      <c r="C524" s="21"/>
      <c r="D524" s="21"/>
      <c r="E524" s="21"/>
      <c r="F524" s="21"/>
      <c r="G524" s="21"/>
      <c r="H524" s="33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</row>
    <row r="525" spans="2:27" ht="12.75">
      <c r="B525" s="21"/>
      <c r="C525" s="21"/>
      <c r="D525" s="21"/>
      <c r="E525" s="21"/>
      <c r="F525" s="21"/>
      <c r="G525" s="21"/>
      <c r="H525" s="33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</row>
    <row r="526" spans="2:27" ht="12.75">
      <c r="B526" s="21"/>
      <c r="C526" s="21"/>
      <c r="D526" s="21"/>
      <c r="E526" s="21"/>
      <c r="F526" s="21"/>
      <c r="G526" s="21"/>
      <c r="H526" s="33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</row>
    <row r="527" spans="2:27" ht="12.75">
      <c r="B527" s="21"/>
      <c r="C527" s="21"/>
      <c r="D527" s="21"/>
      <c r="E527" s="21"/>
      <c r="F527" s="21"/>
      <c r="G527" s="21"/>
      <c r="H527" s="33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</row>
    <row r="528" spans="2:27" ht="12.75">
      <c r="B528" s="21"/>
      <c r="C528" s="21"/>
      <c r="D528" s="21"/>
      <c r="E528" s="21"/>
      <c r="F528" s="21"/>
      <c r="G528" s="21"/>
      <c r="H528" s="33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</row>
    <row r="529" spans="2:27" ht="12.75">
      <c r="B529" s="21"/>
      <c r="C529" s="21"/>
      <c r="D529" s="21"/>
      <c r="E529" s="21"/>
      <c r="F529" s="21"/>
      <c r="G529" s="21"/>
      <c r="H529" s="33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</row>
    <row r="530" spans="2:27" ht="12.75">
      <c r="B530" s="21"/>
      <c r="C530" s="21"/>
      <c r="D530" s="21"/>
      <c r="E530" s="21"/>
      <c r="F530" s="21"/>
      <c r="G530" s="21"/>
      <c r="H530" s="33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</row>
    <row r="531" spans="2:27" ht="12.75">
      <c r="B531" s="21"/>
      <c r="C531" s="21"/>
      <c r="D531" s="21"/>
      <c r="E531" s="21"/>
      <c r="F531" s="21"/>
      <c r="G531" s="21"/>
      <c r="H531" s="33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</row>
    <row r="532" spans="2:27" ht="12.75">
      <c r="B532" s="21"/>
      <c r="C532" s="21"/>
      <c r="D532" s="21"/>
      <c r="E532" s="21"/>
      <c r="F532" s="21"/>
      <c r="G532" s="21"/>
      <c r="H532" s="33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</row>
    <row r="533" spans="2:27" ht="12.75">
      <c r="B533" s="21"/>
      <c r="C533" s="21"/>
      <c r="D533" s="21"/>
      <c r="E533" s="21"/>
      <c r="F533" s="21"/>
      <c r="G533" s="21"/>
      <c r="H533" s="33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</row>
    <row r="534" spans="2:27" ht="12.75">
      <c r="B534" s="21"/>
      <c r="C534" s="21"/>
      <c r="D534" s="21"/>
      <c r="E534" s="21"/>
      <c r="F534" s="21"/>
      <c r="G534" s="21"/>
      <c r="H534" s="33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</row>
    <row r="535" spans="2:27" ht="12.75">
      <c r="B535" s="21"/>
      <c r="C535" s="21"/>
      <c r="D535" s="21"/>
      <c r="E535" s="21"/>
      <c r="F535" s="21"/>
      <c r="G535" s="21"/>
      <c r="H535" s="33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</row>
    <row r="536" spans="2:27" ht="12.75">
      <c r="B536" s="21"/>
      <c r="C536" s="21"/>
      <c r="D536" s="21"/>
      <c r="E536" s="21"/>
      <c r="F536" s="21"/>
      <c r="G536" s="21"/>
      <c r="H536" s="33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</row>
    <row r="537" spans="2:27" ht="12.75">
      <c r="B537" s="21"/>
      <c r="C537" s="21"/>
      <c r="D537" s="21"/>
      <c r="E537" s="21"/>
      <c r="F537" s="21"/>
      <c r="G537" s="21"/>
      <c r="H537" s="33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</row>
    <row r="538" spans="2:27" ht="12.75">
      <c r="B538" s="21"/>
      <c r="C538" s="21"/>
      <c r="D538" s="21"/>
      <c r="E538" s="21"/>
      <c r="F538" s="21"/>
      <c r="G538" s="21"/>
      <c r="H538" s="33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1"/>
    </row>
    <row r="539" spans="2:27" ht="12.75">
      <c r="B539" s="21"/>
      <c r="C539" s="21"/>
      <c r="D539" s="21"/>
      <c r="E539" s="21"/>
      <c r="F539" s="21"/>
      <c r="G539" s="21"/>
      <c r="H539" s="33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1"/>
    </row>
    <row r="540" spans="2:27" ht="12.75">
      <c r="B540" s="21"/>
      <c r="C540" s="21"/>
      <c r="D540" s="21"/>
      <c r="E540" s="21"/>
      <c r="F540" s="21"/>
      <c r="G540" s="21"/>
      <c r="H540" s="33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1"/>
    </row>
    <row r="541" spans="2:27" ht="12.75">
      <c r="B541" s="21"/>
      <c r="C541" s="21"/>
      <c r="D541" s="21"/>
      <c r="E541" s="21"/>
      <c r="F541" s="21"/>
      <c r="G541" s="21"/>
      <c r="H541" s="33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1"/>
    </row>
    <row r="542" spans="2:27" ht="12.75">
      <c r="B542" s="21"/>
      <c r="C542" s="21"/>
      <c r="D542" s="21"/>
      <c r="E542" s="21"/>
      <c r="F542" s="21"/>
      <c r="G542" s="21"/>
      <c r="H542" s="33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1"/>
    </row>
    <row r="543" spans="2:27" ht="12.75">
      <c r="B543" s="21"/>
      <c r="C543" s="21"/>
      <c r="D543" s="21"/>
      <c r="E543" s="21"/>
      <c r="F543" s="21"/>
      <c r="G543" s="21"/>
      <c r="H543" s="33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1"/>
    </row>
    <row r="544" spans="2:27" ht="12.75">
      <c r="B544" s="21"/>
      <c r="C544" s="21"/>
      <c r="D544" s="21"/>
      <c r="E544" s="21"/>
      <c r="F544" s="21"/>
      <c r="G544" s="21"/>
      <c r="H544" s="33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1"/>
    </row>
    <row r="545" spans="2:27" ht="12.75">
      <c r="B545" s="21"/>
      <c r="C545" s="21"/>
      <c r="D545" s="21"/>
      <c r="E545" s="21"/>
      <c r="F545" s="21"/>
      <c r="G545" s="21"/>
      <c r="H545" s="33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1"/>
    </row>
    <row r="546" spans="2:27" ht="12.75">
      <c r="B546" s="21"/>
      <c r="C546" s="21"/>
      <c r="D546" s="21"/>
      <c r="E546" s="21"/>
      <c r="F546" s="21"/>
      <c r="G546" s="21"/>
      <c r="H546" s="33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1"/>
    </row>
    <row r="547" spans="2:27" ht="12.75">
      <c r="B547" s="21"/>
      <c r="C547" s="21"/>
      <c r="D547" s="21"/>
      <c r="E547" s="21"/>
      <c r="F547" s="21"/>
      <c r="G547" s="21"/>
      <c r="H547" s="33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1"/>
    </row>
    <row r="548" spans="2:27" ht="12.75">
      <c r="B548" s="21"/>
      <c r="C548" s="21"/>
      <c r="D548" s="21"/>
      <c r="E548" s="21"/>
      <c r="F548" s="21"/>
      <c r="G548" s="21"/>
      <c r="H548" s="33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21"/>
    </row>
    <row r="549" spans="2:27" ht="12.75">
      <c r="B549" s="21"/>
      <c r="C549" s="21"/>
      <c r="D549" s="21"/>
      <c r="E549" s="21"/>
      <c r="F549" s="21"/>
      <c r="G549" s="21"/>
      <c r="H549" s="33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1"/>
    </row>
    <row r="550" spans="2:27" ht="12.75">
      <c r="B550" s="21"/>
      <c r="C550" s="21"/>
      <c r="D550" s="21"/>
      <c r="E550" s="21"/>
      <c r="F550" s="21"/>
      <c r="G550" s="21"/>
      <c r="H550" s="33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1"/>
    </row>
    <row r="551" spans="2:27" ht="12.75">
      <c r="B551" s="21"/>
      <c r="C551" s="21"/>
      <c r="D551" s="21"/>
      <c r="E551" s="21"/>
      <c r="F551" s="21"/>
      <c r="G551" s="21"/>
      <c r="H551" s="33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1"/>
    </row>
    <row r="552" spans="2:27" ht="12.75">
      <c r="B552" s="21"/>
      <c r="C552" s="21"/>
      <c r="D552" s="21"/>
      <c r="E552" s="21"/>
      <c r="F552" s="21"/>
      <c r="G552" s="21"/>
      <c r="H552" s="33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1"/>
    </row>
    <row r="553" spans="2:27" ht="12.75">
      <c r="B553" s="21"/>
      <c r="C553" s="21"/>
      <c r="D553" s="21"/>
      <c r="E553" s="21"/>
      <c r="F553" s="21"/>
      <c r="G553" s="21"/>
      <c r="H553" s="33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1"/>
    </row>
    <row r="554" spans="2:27" ht="12.75">
      <c r="B554" s="21"/>
      <c r="C554" s="21"/>
      <c r="D554" s="21"/>
      <c r="E554" s="21"/>
      <c r="F554" s="21"/>
      <c r="G554" s="21"/>
      <c r="H554" s="33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21"/>
    </row>
    <row r="555" spans="2:27" ht="12.75">
      <c r="B555" s="21"/>
      <c r="C555" s="21"/>
      <c r="D555" s="21"/>
      <c r="E555" s="21"/>
      <c r="F555" s="21"/>
      <c r="G555" s="21"/>
      <c r="H555" s="33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1"/>
    </row>
    <row r="556" spans="2:27" ht="12.75">
      <c r="B556" s="21"/>
      <c r="C556" s="21"/>
      <c r="D556" s="21"/>
      <c r="E556" s="21"/>
      <c r="F556" s="21"/>
      <c r="G556" s="21"/>
      <c r="H556" s="33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1"/>
    </row>
    <row r="557" spans="2:27" ht="12.75">
      <c r="B557" s="21"/>
      <c r="C557" s="21"/>
      <c r="D557" s="21"/>
      <c r="E557" s="21"/>
      <c r="F557" s="21"/>
      <c r="G557" s="21"/>
      <c r="H557" s="33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1"/>
    </row>
    <row r="558" spans="2:27" ht="12.75">
      <c r="B558" s="21"/>
      <c r="C558" s="21"/>
      <c r="D558" s="21"/>
      <c r="E558" s="21"/>
      <c r="F558" s="21"/>
      <c r="G558" s="21"/>
      <c r="H558" s="33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1"/>
    </row>
    <row r="559" spans="2:27" ht="12.75">
      <c r="B559" s="21"/>
      <c r="C559" s="21"/>
      <c r="D559" s="21"/>
      <c r="E559" s="21"/>
      <c r="F559" s="21"/>
      <c r="G559" s="21"/>
      <c r="H559" s="33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21"/>
    </row>
    <row r="560" spans="2:27" ht="12.75">
      <c r="B560" s="21"/>
      <c r="C560" s="21"/>
      <c r="D560" s="21"/>
      <c r="E560" s="21"/>
      <c r="F560" s="21"/>
      <c r="G560" s="21"/>
      <c r="H560" s="33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1"/>
    </row>
    <row r="561" spans="2:27" ht="12.75">
      <c r="B561" s="21"/>
      <c r="C561" s="21"/>
      <c r="D561" s="21"/>
      <c r="E561" s="21"/>
      <c r="F561" s="21"/>
      <c r="G561" s="21"/>
      <c r="H561" s="33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1"/>
    </row>
    <row r="562" spans="2:27" ht="12.75">
      <c r="B562" s="21"/>
      <c r="C562" s="21"/>
      <c r="D562" s="21"/>
      <c r="E562" s="21"/>
      <c r="F562" s="21"/>
      <c r="G562" s="21"/>
      <c r="H562" s="33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1"/>
    </row>
    <row r="563" spans="2:27" ht="12.75">
      <c r="B563" s="21"/>
      <c r="C563" s="21"/>
      <c r="D563" s="21"/>
      <c r="E563" s="21"/>
      <c r="F563" s="21"/>
      <c r="G563" s="21"/>
      <c r="H563" s="33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1"/>
    </row>
    <row r="564" spans="2:27" ht="12.75">
      <c r="B564" s="21"/>
      <c r="C564" s="21"/>
      <c r="D564" s="21"/>
      <c r="E564" s="21"/>
      <c r="F564" s="21"/>
      <c r="G564" s="21"/>
      <c r="H564" s="33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1"/>
    </row>
    <row r="565" spans="2:27" ht="12.75">
      <c r="B565" s="21"/>
      <c r="C565" s="21"/>
      <c r="D565" s="21"/>
      <c r="E565" s="21"/>
      <c r="F565" s="21"/>
      <c r="G565" s="21"/>
      <c r="H565" s="33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1"/>
    </row>
    <row r="566" spans="2:27" ht="12.75">
      <c r="B566" s="21"/>
      <c r="C566" s="21"/>
      <c r="D566" s="21"/>
      <c r="E566" s="21"/>
      <c r="F566" s="21"/>
      <c r="G566" s="21"/>
      <c r="H566" s="33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1"/>
    </row>
    <row r="567" spans="2:27" ht="12.75">
      <c r="B567" s="21"/>
      <c r="C567" s="21"/>
      <c r="D567" s="21"/>
      <c r="E567" s="21"/>
      <c r="F567" s="21"/>
      <c r="G567" s="21"/>
      <c r="H567" s="33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1"/>
    </row>
    <row r="568" spans="2:27" ht="12.75">
      <c r="B568" s="21"/>
      <c r="C568" s="21"/>
      <c r="D568" s="21"/>
      <c r="E568" s="21"/>
      <c r="F568" s="21"/>
      <c r="G568" s="21"/>
      <c r="H568" s="33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1"/>
    </row>
    <row r="569" spans="2:27" ht="12.75">
      <c r="B569" s="21"/>
      <c r="C569" s="21"/>
      <c r="D569" s="21"/>
      <c r="E569" s="21"/>
      <c r="F569" s="21"/>
      <c r="G569" s="21"/>
      <c r="H569" s="33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</row>
    <row r="570" spans="2:27" ht="12.75">
      <c r="B570" s="21"/>
      <c r="C570" s="21"/>
      <c r="D570" s="21"/>
      <c r="E570" s="21"/>
      <c r="F570" s="21"/>
      <c r="G570" s="21"/>
      <c r="H570" s="33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1"/>
    </row>
    <row r="571" spans="2:27" ht="12.75">
      <c r="B571" s="21"/>
      <c r="C571" s="21"/>
      <c r="D571" s="21"/>
      <c r="E571" s="21"/>
      <c r="F571" s="21"/>
      <c r="G571" s="21"/>
      <c r="H571" s="33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21"/>
    </row>
    <row r="572" spans="2:27" ht="12.75">
      <c r="B572" s="21"/>
      <c r="C572" s="21"/>
      <c r="D572" s="21"/>
      <c r="E572" s="21"/>
      <c r="F572" s="21"/>
      <c r="G572" s="21"/>
      <c r="H572" s="33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</row>
    <row r="573" spans="2:27" ht="12.75">
      <c r="B573" s="21"/>
      <c r="C573" s="21"/>
      <c r="D573" s="21"/>
      <c r="E573" s="21"/>
      <c r="F573" s="21"/>
      <c r="G573" s="21"/>
      <c r="H573" s="33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1"/>
    </row>
    <row r="574" spans="2:27" ht="12.75">
      <c r="B574" s="21"/>
      <c r="C574" s="21"/>
      <c r="D574" s="21"/>
      <c r="E574" s="21"/>
      <c r="F574" s="21"/>
      <c r="G574" s="21"/>
      <c r="H574" s="33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1"/>
    </row>
    <row r="575" spans="2:27" ht="12.75">
      <c r="B575" s="21"/>
      <c r="C575" s="21"/>
      <c r="D575" s="21"/>
      <c r="E575" s="21"/>
      <c r="F575" s="21"/>
      <c r="G575" s="21"/>
      <c r="H575" s="33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1"/>
    </row>
    <row r="576" spans="2:27" ht="12.75">
      <c r="B576" s="21"/>
      <c r="C576" s="21"/>
      <c r="D576" s="21"/>
      <c r="E576" s="21"/>
      <c r="F576" s="21"/>
      <c r="G576" s="21"/>
      <c r="H576" s="33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1"/>
    </row>
    <row r="577" spans="2:27" ht="12.75">
      <c r="B577" s="21"/>
      <c r="C577" s="21"/>
      <c r="D577" s="21"/>
      <c r="E577" s="21"/>
      <c r="F577" s="21"/>
      <c r="G577" s="21"/>
      <c r="H577" s="33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1"/>
    </row>
    <row r="578" spans="2:27" ht="12.75">
      <c r="B578" s="21"/>
      <c r="C578" s="21"/>
      <c r="D578" s="21"/>
      <c r="E578" s="21"/>
      <c r="F578" s="21"/>
      <c r="G578" s="21"/>
      <c r="H578" s="33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1"/>
    </row>
    <row r="579" spans="2:27" ht="12.75">
      <c r="B579" s="21"/>
      <c r="C579" s="21"/>
      <c r="D579" s="21"/>
      <c r="E579" s="21"/>
      <c r="F579" s="21"/>
      <c r="G579" s="21"/>
      <c r="H579" s="33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1"/>
    </row>
    <row r="580" spans="2:27" ht="12.75">
      <c r="B580" s="21"/>
      <c r="C580" s="21"/>
      <c r="D580" s="21"/>
      <c r="E580" s="21"/>
      <c r="F580" s="21"/>
      <c r="G580" s="21"/>
      <c r="H580" s="33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1"/>
    </row>
    <row r="581" spans="2:27" ht="12.75">
      <c r="B581" s="21"/>
      <c r="C581" s="21"/>
      <c r="D581" s="21"/>
      <c r="E581" s="21"/>
      <c r="F581" s="21"/>
      <c r="G581" s="21"/>
      <c r="H581" s="33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1"/>
    </row>
    <row r="582" spans="2:27" ht="12.75">
      <c r="B582" s="21"/>
      <c r="C582" s="21"/>
      <c r="D582" s="21"/>
      <c r="E582" s="21"/>
      <c r="F582" s="21"/>
      <c r="G582" s="21"/>
      <c r="H582" s="33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1"/>
    </row>
    <row r="583" spans="2:27" ht="12.75">
      <c r="B583" s="21"/>
      <c r="C583" s="21"/>
      <c r="D583" s="21"/>
      <c r="E583" s="21"/>
      <c r="F583" s="21"/>
      <c r="G583" s="21"/>
      <c r="H583" s="33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1"/>
    </row>
    <row r="584" spans="2:27" ht="12.75">
      <c r="B584" s="21"/>
      <c r="C584" s="21"/>
      <c r="D584" s="21"/>
      <c r="E584" s="21"/>
      <c r="F584" s="21"/>
      <c r="G584" s="21"/>
      <c r="H584" s="33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1"/>
    </row>
    <row r="585" spans="2:27" ht="12.75">
      <c r="B585" s="21"/>
      <c r="C585" s="21"/>
      <c r="D585" s="21"/>
      <c r="E585" s="21"/>
      <c r="F585" s="21"/>
      <c r="G585" s="21"/>
      <c r="H585" s="33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1"/>
    </row>
    <row r="586" spans="2:27" ht="12.75">
      <c r="B586" s="21"/>
      <c r="C586" s="21"/>
      <c r="D586" s="21"/>
      <c r="E586" s="21"/>
      <c r="F586" s="21"/>
      <c r="G586" s="21"/>
      <c r="H586" s="33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1"/>
    </row>
    <row r="587" spans="2:27" ht="12.75">
      <c r="B587" s="21"/>
      <c r="C587" s="21"/>
      <c r="D587" s="21"/>
      <c r="E587" s="21"/>
      <c r="F587" s="21"/>
      <c r="G587" s="21"/>
      <c r="H587" s="33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</row>
    <row r="588" spans="2:27" ht="12.75">
      <c r="B588" s="21"/>
      <c r="C588" s="21"/>
      <c r="D588" s="21"/>
      <c r="E588" s="21"/>
      <c r="F588" s="21"/>
      <c r="G588" s="21"/>
      <c r="H588" s="33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1"/>
    </row>
    <row r="589" spans="2:27" ht="12.75">
      <c r="B589" s="21"/>
      <c r="C589" s="21"/>
      <c r="D589" s="21"/>
      <c r="E589" s="21"/>
      <c r="F589" s="21"/>
      <c r="G589" s="21"/>
      <c r="H589" s="33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1"/>
    </row>
    <row r="590" spans="2:27" ht="12.75">
      <c r="B590" s="21"/>
      <c r="C590" s="21"/>
      <c r="D590" s="21"/>
      <c r="E590" s="21"/>
      <c r="F590" s="21"/>
      <c r="G590" s="21"/>
      <c r="H590" s="33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1"/>
    </row>
    <row r="591" spans="2:27" ht="12.75">
      <c r="B591" s="21"/>
      <c r="C591" s="21"/>
      <c r="D591" s="21"/>
      <c r="E591" s="21"/>
      <c r="F591" s="21"/>
      <c r="G591" s="21"/>
      <c r="H591" s="33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1"/>
    </row>
    <row r="592" spans="2:27" ht="12.75">
      <c r="B592" s="21"/>
      <c r="C592" s="21"/>
      <c r="D592" s="21"/>
      <c r="E592" s="21"/>
      <c r="F592" s="21"/>
      <c r="G592" s="21"/>
      <c r="H592" s="33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1"/>
    </row>
    <row r="593" spans="2:27" ht="12.75">
      <c r="B593" s="21"/>
      <c r="C593" s="21"/>
      <c r="D593" s="21"/>
      <c r="E593" s="21"/>
      <c r="F593" s="21"/>
      <c r="G593" s="21"/>
      <c r="H593" s="33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1"/>
    </row>
    <row r="594" spans="2:27" ht="12.75">
      <c r="B594" s="21"/>
      <c r="C594" s="21"/>
      <c r="D594" s="21"/>
      <c r="E594" s="21"/>
      <c r="F594" s="21"/>
      <c r="G594" s="21"/>
      <c r="H594" s="33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1"/>
    </row>
    <row r="595" spans="2:27" ht="12.75">
      <c r="B595" s="21"/>
      <c r="C595" s="21"/>
      <c r="D595" s="21"/>
      <c r="E595" s="21"/>
      <c r="F595" s="21"/>
      <c r="G595" s="21"/>
      <c r="H595" s="33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1"/>
    </row>
    <row r="596" spans="2:27" ht="12.75">
      <c r="B596" s="21"/>
      <c r="C596" s="21"/>
      <c r="D596" s="21"/>
      <c r="E596" s="21"/>
      <c r="F596" s="21"/>
      <c r="G596" s="21"/>
      <c r="H596" s="33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1"/>
    </row>
    <row r="597" spans="2:27" ht="12.75">
      <c r="B597" s="21"/>
      <c r="C597" s="21"/>
      <c r="D597" s="21"/>
      <c r="E597" s="21"/>
      <c r="F597" s="21"/>
      <c r="G597" s="21"/>
      <c r="H597" s="33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21"/>
    </row>
    <row r="598" spans="2:27" ht="12.75">
      <c r="B598" s="21"/>
      <c r="C598" s="21"/>
      <c r="D598" s="21"/>
      <c r="E598" s="21"/>
      <c r="F598" s="21"/>
      <c r="G598" s="21"/>
      <c r="H598" s="33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1"/>
    </row>
    <row r="599" spans="2:27" ht="12.75">
      <c r="B599" s="21"/>
      <c r="C599" s="21"/>
      <c r="D599" s="21"/>
      <c r="E599" s="21"/>
      <c r="F599" s="21"/>
      <c r="G599" s="21"/>
      <c r="H599" s="33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1"/>
    </row>
    <row r="600" spans="2:27" ht="12.75">
      <c r="B600" s="21"/>
      <c r="C600" s="21"/>
      <c r="D600" s="21"/>
      <c r="E600" s="21"/>
      <c r="F600" s="21"/>
      <c r="G600" s="21"/>
      <c r="H600" s="33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21"/>
    </row>
    <row r="601" spans="2:27" ht="12.75">
      <c r="B601" s="21"/>
      <c r="C601" s="21"/>
      <c r="D601" s="21"/>
      <c r="E601" s="21"/>
      <c r="F601" s="21"/>
      <c r="G601" s="21"/>
      <c r="H601" s="33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1"/>
    </row>
    <row r="602" spans="2:27" ht="12.75">
      <c r="B602" s="21"/>
      <c r="C602" s="21"/>
      <c r="D602" s="21"/>
      <c r="E602" s="21"/>
      <c r="F602" s="21"/>
      <c r="G602" s="21"/>
      <c r="H602" s="33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1"/>
    </row>
    <row r="603" spans="2:27" ht="12.75">
      <c r="B603" s="21"/>
      <c r="C603" s="21"/>
      <c r="D603" s="21"/>
      <c r="E603" s="21"/>
      <c r="F603" s="21"/>
      <c r="G603" s="21"/>
      <c r="H603" s="33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1"/>
    </row>
    <row r="604" spans="2:27" ht="12.75">
      <c r="B604" s="21"/>
      <c r="C604" s="21"/>
      <c r="D604" s="21"/>
      <c r="E604" s="21"/>
      <c r="F604" s="21"/>
      <c r="G604" s="21"/>
      <c r="H604" s="33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1"/>
    </row>
    <row r="605" spans="2:27" ht="12.75">
      <c r="B605" s="21"/>
      <c r="C605" s="21"/>
      <c r="D605" s="21"/>
      <c r="E605" s="21"/>
      <c r="F605" s="21"/>
      <c r="G605" s="21"/>
      <c r="H605" s="33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1"/>
    </row>
    <row r="606" spans="2:27" ht="12.75">
      <c r="B606" s="21"/>
      <c r="C606" s="21"/>
      <c r="D606" s="21"/>
      <c r="E606" s="21"/>
      <c r="F606" s="21"/>
      <c r="G606" s="21"/>
      <c r="H606" s="33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1"/>
    </row>
    <row r="607" spans="2:27" ht="12.75">
      <c r="B607" s="21"/>
      <c r="C607" s="21"/>
      <c r="D607" s="21"/>
      <c r="E607" s="21"/>
      <c r="F607" s="21"/>
      <c r="G607" s="21"/>
      <c r="H607" s="33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1"/>
    </row>
    <row r="608" spans="2:27" ht="12.75">
      <c r="B608" s="21"/>
      <c r="C608" s="21"/>
      <c r="D608" s="21"/>
      <c r="E608" s="21"/>
      <c r="F608" s="21"/>
      <c r="G608" s="21"/>
      <c r="H608" s="33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1"/>
    </row>
    <row r="609" spans="2:27" ht="12.75">
      <c r="B609" s="21"/>
      <c r="C609" s="21"/>
      <c r="D609" s="21"/>
      <c r="E609" s="21"/>
      <c r="F609" s="21"/>
      <c r="G609" s="21"/>
      <c r="H609" s="33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21"/>
    </row>
    <row r="610" spans="2:27" ht="12.75">
      <c r="B610" s="21"/>
      <c r="C610" s="21"/>
      <c r="D610" s="21"/>
      <c r="E610" s="21"/>
      <c r="F610" s="21"/>
      <c r="G610" s="21"/>
      <c r="H610" s="33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1"/>
    </row>
    <row r="611" spans="2:27" ht="12.75">
      <c r="B611" s="21"/>
      <c r="C611" s="21"/>
      <c r="D611" s="21"/>
      <c r="E611" s="21"/>
      <c r="F611" s="21"/>
      <c r="G611" s="21"/>
      <c r="H611" s="33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1"/>
    </row>
    <row r="612" spans="2:27" ht="12.75">
      <c r="B612" s="21"/>
      <c r="C612" s="21"/>
      <c r="D612" s="21"/>
      <c r="E612" s="21"/>
      <c r="F612" s="21"/>
      <c r="G612" s="21"/>
      <c r="H612" s="33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1"/>
    </row>
    <row r="613" spans="2:27" ht="12.75">
      <c r="B613" s="21"/>
      <c r="C613" s="21"/>
      <c r="D613" s="21"/>
      <c r="E613" s="21"/>
      <c r="F613" s="21"/>
      <c r="G613" s="21"/>
      <c r="H613" s="33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1"/>
    </row>
    <row r="614" spans="2:27" ht="12.75">
      <c r="B614" s="21"/>
      <c r="C614" s="21"/>
      <c r="D614" s="21"/>
      <c r="E614" s="21"/>
      <c r="F614" s="21"/>
      <c r="G614" s="21"/>
      <c r="H614" s="33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1"/>
    </row>
    <row r="615" spans="2:27" ht="12.75">
      <c r="B615" s="21"/>
      <c r="C615" s="21"/>
      <c r="D615" s="21"/>
      <c r="E615" s="21"/>
      <c r="F615" s="21"/>
      <c r="G615" s="21"/>
      <c r="H615" s="33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1"/>
    </row>
    <row r="616" spans="2:27" ht="12.75">
      <c r="B616" s="21"/>
      <c r="C616" s="21"/>
      <c r="D616" s="21"/>
      <c r="E616" s="21"/>
      <c r="F616" s="21"/>
      <c r="G616" s="21"/>
      <c r="H616" s="33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1"/>
    </row>
    <row r="617" spans="2:27" ht="12.75">
      <c r="B617" s="21"/>
      <c r="C617" s="21"/>
      <c r="D617" s="21"/>
      <c r="E617" s="21"/>
      <c r="F617" s="21"/>
      <c r="G617" s="21"/>
      <c r="H617" s="33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1"/>
    </row>
    <row r="618" spans="2:27" ht="12.75">
      <c r="B618" s="21"/>
      <c r="C618" s="21"/>
      <c r="D618" s="21"/>
      <c r="E618" s="21"/>
      <c r="F618" s="21"/>
      <c r="G618" s="21"/>
      <c r="H618" s="33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1"/>
    </row>
    <row r="619" spans="2:27" ht="12.75">
      <c r="B619" s="21"/>
      <c r="C619" s="21"/>
      <c r="D619" s="21"/>
      <c r="E619" s="21"/>
      <c r="F619" s="21"/>
      <c r="G619" s="21"/>
      <c r="H619" s="33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1"/>
    </row>
    <row r="620" spans="2:27" ht="12.75">
      <c r="B620" s="21"/>
      <c r="C620" s="21"/>
      <c r="D620" s="21"/>
      <c r="E620" s="21"/>
      <c r="F620" s="21"/>
      <c r="G620" s="21"/>
      <c r="H620" s="33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1"/>
    </row>
    <row r="621" spans="2:27" ht="12.75">
      <c r="B621" s="21"/>
      <c r="C621" s="21"/>
      <c r="D621" s="21"/>
      <c r="E621" s="21"/>
      <c r="F621" s="21"/>
      <c r="G621" s="21"/>
      <c r="H621" s="33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1"/>
    </row>
    <row r="622" spans="2:27" ht="12.75">
      <c r="B622" s="21"/>
      <c r="C622" s="21"/>
      <c r="D622" s="21"/>
      <c r="E622" s="21"/>
      <c r="F622" s="21"/>
      <c r="G622" s="21"/>
      <c r="H622" s="33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1"/>
    </row>
    <row r="623" spans="2:27" ht="12.75">
      <c r="B623" s="21"/>
      <c r="C623" s="21"/>
      <c r="D623" s="21"/>
      <c r="E623" s="21"/>
      <c r="F623" s="21"/>
      <c r="G623" s="21"/>
      <c r="H623" s="33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1"/>
    </row>
    <row r="624" spans="2:27" ht="12.75">
      <c r="B624" s="21"/>
      <c r="C624" s="21"/>
      <c r="D624" s="21"/>
      <c r="E624" s="21"/>
      <c r="F624" s="21"/>
      <c r="G624" s="21"/>
      <c r="H624" s="33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1"/>
    </row>
    <row r="625" spans="2:27" ht="12.75">
      <c r="B625" s="21"/>
      <c r="C625" s="21"/>
      <c r="D625" s="21"/>
      <c r="E625" s="21"/>
      <c r="F625" s="21"/>
      <c r="G625" s="21"/>
      <c r="H625" s="33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1"/>
    </row>
    <row r="626" spans="2:27" ht="12.75">
      <c r="B626" s="21"/>
      <c r="C626" s="21"/>
      <c r="D626" s="21"/>
      <c r="E626" s="21"/>
      <c r="F626" s="21"/>
      <c r="G626" s="21"/>
      <c r="H626" s="33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1"/>
    </row>
    <row r="627" spans="2:27" ht="12.75">
      <c r="B627" s="21"/>
      <c r="C627" s="21"/>
      <c r="D627" s="21"/>
      <c r="E627" s="21"/>
      <c r="F627" s="21"/>
      <c r="G627" s="21"/>
      <c r="H627" s="33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1"/>
    </row>
    <row r="628" spans="2:27" ht="12.75">
      <c r="B628" s="21"/>
      <c r="C628" s="21"/>
      <c r="D628" s="21"/>
      <c r="E628" s="21"/>
      <c r="F628" s="21"/>
      <c r="G628" s="21"/>
      <c r="H628" s="33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1"/>
    </row>
    <row r="629" spans="2:27" ht="12.75">
      <c r="B629" s="21"/>
      <c r="C629" s="21"/>
      <c r="D629" s="21"/>
      <c r="E629" s="21"/>
      <c r="F629" s="21"/>
      <c r="G629" s="21"/>
      <c r="H629" s="33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1"/>
    </row>
    <row r="630" spans="2:27" ht="12.75">
      <c r="B630" s="21"/>
      <c r="C630" s="21"/>
      <c r="D630" s="21"/>
      <c r="E630" s="21"/>
      <c r="F630" s="21"/>
      <c r="G630" s="21"/>
      <c r="H630" s="33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21"/>
    </row>
    <row r="631" spans="2:27" ht="12.75">
      <c r="B631" s="21"/>
      <c r="C631" s="21"/>
      <c r="D631" s="21"/>
      <c r="E631" s="21"/>
      <c r="F631" s="21"/>
      <c r="G631" s="21"/>
      <c r="H631" s="33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1"/>
    </row>
    <row r="632" spans="2:27" ht="12.75">
      <c r="B632" s="21"/>
      <c r="C632" s="21"/>
      <c r="D632" s="21"/>
      <c r="E632" s="21"/>
      <c r="F632" s="21"/>
      <c r="G632" s="21"/>
      <c r="H632" s="33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1"/>
    </row>
    <row r="633" spans="2:27" ht="12.75">
      <c r="B633" s="21"/>
      <c r="C633" s="21"/>
      <c r="D633" s="21"/>
      <c r="E633" s="21"/>
      <c r="F633" s="21"/>
      <c r="G633" s="21"/>
      <c r="H633" s="33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1"/>
    </row>
    <row r="634" spans="2:27" ht="12.75">
      <c r="B634" s="21"/>
      <c r="C634" s="21"/>
      <c r="D634" s="21"/>
      <c r="E634" s="21"/>
      <c r="F634" s="21"/>
      <c r="G634" s="21"/>
      <c r="H634" s="33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1"/>
    </row>
    <row r="635" spans="2:27" ht="12.75">
      <c r="B635" s="21"/>
      <c r="C635" s="21"/>
      <c r="D635" s="21"/>
      <c r="E635" s="21"/>
      <c r="F635" s="21"/>
      <c r="G635" s="21"/>
      <c r="H635" s="33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21"/>
    </row>
    <row r="636" spans="2:27" ht="12.75">
      <c r="B636" s="21"/>
      <c r="C636" s="21"/>
      <c r="D636" s="21"/>
      <c r="E636" s="21"/>
      <c r="F636" s="21"/>
      <c r="G636" s="21"/>
      <c r="H636" s="33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1"/>
    </row>
    <row r="637" spans="2:27" ht="12.75">
      <c r="B637" s="21"/>
      <c r="C637" s="21"/>
      <c r="D637" s="21"/>
      <c r="E637" s="21"/>
      <c r="F637" s="21"/>
      <c r="G637" s="21"/>
      <c r="H637" s="33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1"/>
    </row>
    <row r="638" spans="2:27" ht="12.75">
      <c r="B638" s="21"/>
      <c r="C638" s="21"/>
      <c r="D638" s="21"/>
      <c r="E638" s="21"/>
      <c r="F638" s="21"/>
      <c r="G638" s="21"/>
      <c r="H638" s="33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1"/>
    </row>
    <row r="639" spans="2:27" ht="12.75">
      <c r="B639" s="21"/>
      <c r="C639" s="21"/>
      <c r="D639" s="21"/>
      <c r="E639" s="21"/>
      <c r="F639" s="21"/>
      <c r="G639" s="21"/>
      <c r="H639" s="33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1"/>
    </row>
    <row r="640" spans="2:27" ht="12.75">
      <c r="B640" s="21"/>
      <c r="C640" s="21"/>
      <c r="D640" s="21"/>
      <c r="E640" s="21"/>
      <c r="F640" s="21"/>
      <c r="G640" s="21"/>
      <c r="H640" s="33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21"/>
    </row>
    <row r="641" spans="2:27" ht="12.75">
      <c r="B641" s="21"/>
      <c r="C641" s="21"/>
      <c r="D641" s="21"/>
      <c r="E641" s="21"/>
      <c r="F641" s="21"/>
      <c r="G641" s="21"/>
      <c r="H641" s="33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21"/>
    </row>
    <row r="642" spans="2:27" ht="12.75">
      <c r="B642" s="21"/>
      <c r="C642" s="21"/>
      <c r="D642" s="21"/>
      <c r="E642" s="21"/>
      <c r="F642" s="21"/>
      <c r="G642" s="21"/>
      <c r="H642" s="33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21"/>
    </row>
    <row r="643" spans="2:27" ht="12.75">
      <c r="B643" s="21"/>
      <c r="C643" s="21"/>
      <c r="D643" s="21"/>
      <c r="E643" s="21"/>
      <c r="F643" s="21"/>
      <c r="G643" s="21"/>
      <c r="H643" s="33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21"/>
    </row>
    <row r="644" spans="2:27" ht="12.75">
      <c r="B644" s="21"/>
      <c r="C644" s="21"/>
      <c r="D644" s="21"/>
      <c r="E644" s="21"/>
      <c r="F644" s="21"/>
      <c r="G644" s="21"/>
      <c r="H644" s="33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21"/>
    </row>
    <row r="645" spans="2:27" ht="12.75">
      <c r="B645" s="21"/>
      <c r="C645" s="21"/>
      <c r="D645" s="21"/>
      <c r="E645" s="21"/>
      <c r="F645" s="21"/>
      <c r="G645" s="21"/>
      <c r="H645" s="33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21"/>
    </row>
    <row r="646" spans="2:27" ht="12.75">
      <c r="B646" s="21"/>
      <c r="C646" s="21"/>
      <c r="D646" s="21"/>
      <c r="E646" s="21"/>
      <c r="F646" s="21"/>
      <c r="G646" s="21"/>
      <c r="H646" s="33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21"/>
    </row>
    <row r="647" spans="2:27" ht="12.75">
      <c r="B647" s="21"/>
      <c r="C647" s="21"/>
      <c r="D647" s="21"/>
      <c r="E647" s="21"/>
      <c r="F647" s="21"/>
      <c r="G647" s="21"/>
      <c r="H647" s="33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21"/>
    </row>
    <row r="648" spans="2:27" ht="12.75">
      <c r="B648" s="21"/>
      <c r="C648" s="21"/>
      <c r="D648" s="21"/>
      <c r="E648" s="21"/>
      <c r="F648" s="21"/>
      <c r="G648" s="21"/>
      <c r="H648" s="33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21"/>
    </row>
    <row r="649" spans="2:27" ht="12.75">
      <c r="B649" s="21"/>
      <c r="C649" s="21"/>
      <c r="D649" s="21"/>
      <c r="E649" s="21"/>
      <c r="F649" s="21"/>
      <c r="G649" s="21"/>
      <c r="H649" s="33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21"/>
    </row>
    <row r="650" spans="2:27" ht="12.75">
      <c r="B650" s="21"/>
      <c r="C650" s="21"/>
      <c r="D650" s="21"/>
      <c r="E650" s="21"/>
      <c r="F650" s="21"/>
      <c r="G650" s="21"/>
      <c r="H650" s="33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1"/>
    </row>
    <row r="651" spans="2:27" ht="12.75">
      <c r="B651" s="21"/>
      <c r="C651" s="21"/>
      <c r="D651" s="21"/>
      <c r="E651" s="21"/>
      <c r="F651" s="21"/>
      <c r="G651" s="21"/>
      <c r="H651" s="33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1"/>
    </row>
    <row r="652" spans="2:27" ht="12.75">
      <c r="B652" s="21"/>
      <c r="C652" s="21"/>
      <c r="D652" s="21"/>
      <c r="E652" s="21"/>
      <c r="F652" s="21"/>
      <c r="G652" s="21"/>
      <c r="H652" s="33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1"/>
    </row>
    <row r="653" spans="2:27" ht="12.75">
      <c r="B653" s="21"/>
      <c r="C653" s="21"/>
      <c r="D653" s="21"/>
      <c r="E653" s="21"/>
      <c r="F653" s="21"/>
      <c r="G653" s="21"/>
      <c r="H653" s="33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1"/>
    </row>
    <row r="654" spans="2:27" ht="12.75">
      <c r="B654" s="21"/>
      <c r="C654" s="21"/>
      <c r="D654" s="21"/>
      <c r="E654" s="21"/>
      <c r="F654" s="21"/>
      <c r="G654" s="21"/>
      <c r="H654" s="33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1"/>
    </row>
    <row r="655" spans="2:27" ht="12.75">
      <c r="B655" s="21"/>
      <c r="C655" s="21"/>
      <c r="D655" s="21"/>
      <c r="E655" s="21"/>
      <c r="F655" s="21"/>
      <c r="G655" s="21"/>
      <c r="H655" s="33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1"/>
    </row>
    <row r="656" spans="2:27" ht="12.75">
      <c r="B656" s="21"/>
      <c r="C656" s="21"/>
      <c r="D656" s="21"/>
      <c r="E656" s="21"/>
      <c r="F656" s="21"/>
      <c r="G656" s="21"/>
      <c r="H656" s="33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1"/>
    </row>
    <row r="657" spans="2:27" ht="12.75">
      <c r="B657" s="21"/>
      <c r="C657" s="21"/>
      <c r="D657" s="21"/>
      <c r="E657" s="21"/>
      <c r="F657" s="21"/>
      <c r="G657" s="21"/>
      <c r="H657" s="33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1"/>
    </row>
    <row r="658" spans="2:27" ht="12.75">
      <c r="B658" s="21"/>
      <c r="C658" s="21"/>
      <c r="D658" s="21"/>
      <c r="E658" s="21"/>
      <c r="F658" s="21"/>
      <c r="G658" s="21"/>
      <c r="H658" s="33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1"/>
    </row>
    <row r="659" spans="2:27" ht="12.75">
      <c r="B659" s="21"/>
      <c r="C659" s="21"/>
      <c r="D659" s="21"/>
      <c r="E659" s="21"/>
      <c r="F659" s="21"/>
      <c r="G659" s="21"/>
      <c r="H659" s="33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1"/>
    </row>
    <row r="660" spans="2:27" ht="12.75">
      <c r="B660" s="21"/>
      <c r="C660" s="21"/>
      <c r="D660" s="21"/>
      <c r="E660" s="21"/>
      <c r="F660" s="21"/>
      <c r="G660" s="21"/>
      <c r="H660" s="33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1"/>
    </row>
    <row r="661" spans="2:27" ht="12.75">
      <c r="B661" s="21"/>
      <c r="C661" s="21"/>
      <c r="D661" s="21"/>
      <c r="E661" s="21"/>
      <c r="F661" s="21"/>
      <c r="G661" s="21"/>
      <c r="H661" s="33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1"/>
    </row>
    <row r="662" spans="2:27" ht="12.75">
      <c r="B662" s="21"/>
      <c r="C662" s="21"/>
      <c r="D662" s="21"/>
      <c r="E662" s="21"/>
      <c r="F662" s="21"/>
      <c r="G662" s="21"/>
      <c r="H662" s="33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1"/>
    </row>
    <row r="663" spans="2:27" ht="12.75">
      <c r="B663" s="21"/>
      <c r="C663" s="21"/>
      <c r="D663" s="21"/>
      <c r="E663" s="21"/>
      <c r="F663" s="21"/>
      <c r="G663" s="21"/>
      <c r="H663" s="33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1"/>
    </row>
    <row r="664" spans="2:27" ht="12.75">
      <c r="B664" s="21"/>
      <c r="C664" s="21"/>
      <c r="D664" s="21"/>
      <c r="E664" s="21"/>
      <c r="F664" s="21"/>
      <c r="G664" s="21"/>
      <c r="H664" s="33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1"/>
    </row>
    <row r="665" spans="2:27" ht="12.75">
      <c r="B665" s="21"/>
      <c r="C665" s="21"/>
      <c r="D665" s="21"/>
      <c r="E665" s="21"/>
      <c r="F665" s="21"/>
      <c r="G665" s="21"/>
      <c r="H665" s="33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1"/>
    </row>
    <row r="666" spans="2:27" ht="12.75">
      <c r="B666" s="21"/>
      <c r="C666" s="21"/>
      <c r="D666" s="21"/>
      <c r="E666" s="21"/>
      <c r="F666" s="21"/>
      <c r="G666" s="21"/>
      <c r="H666" s="33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1"/>
    </row>
    <row r="667" spans="2:27" ht="12.75">
      <c r="B667" s="21"/>
      <c r="C667" s="21"/>
      <c r="D667" s="21"/>
      <c r="E667" s="21"/>
      <c r="F667" s="21"/>
      <c r="G667" s="21"/>
      <c r="H667" s="33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1"/>
    </row>
    <row r="668" spans="2:27" ht="12.75">
      <c r="B668" s="21"/>
      <c r="C668" s="21"/>
      <c r="D668" s="21"/>
      <c r="E668" s="21"/>
      <c r="F668" s="21"/>
      <c r="G668" s="21"/>
      <c r="H668" s="33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1"/>
    </row>
    <row r="669" spans="2:27" ht="12.75">
      <c r="B669" s="21"/>
      <c r="C669" s="21"/>
      <c r="D669" s="21"/>
      <c r="E669" s="21"/>
      <c r="F669" s="21"/>
      <c r="G669" s="21"/>
      <c r="H669" s="33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1"/>
    </row>
    <row r="670" spans="2:27" ht="12.75">
      <c r="B670" s="21"/>
      <c r="C670" s="21"/>
      <c r="D670" s="21"/>
      <c r="E670" s="21"/>
      <c r="F670" s="21"/>
      <c r="G670" s="21"/>
      <c r="H670" s="33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1"/>
    </row>
    <row r="671" spans="2:27" ht="12.75">
      <c r="B671" s="21"/>
      <c r="C671" s="21"/>
      <c r="D671" s="21"/>
      <c r="E671" s="21"/>
      <c r="F671" s="21"/>
      <c r="G671" s="21"/>
      <c r="H671" s="33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1"/>
    </row>
    <row r="672" spans="2:27" ht="12.75">
      <c r="B672" s="21"/>
      <c r="C672" s="21"/>
      <c r="D672" s="21"/>
      <c r="E672" s="21"/>
      <c r="F672" s="21"/>
      <c r="G672" s="21"/>
      <c r="H672" s="33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1"/>
    </row>
    <row r="673" spans="2:27" ht="12.75">
      <c r="B673" s="21"/>
      <c r="C673" s="21"/>
      <c r="D673" s="21"/>
      <c r="E673" s="21"/>
      <c r="F673" s="21"/>
      <c r="G673" s="21"/>
      <c r="H673" s="33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1"/>
    </row>
    <row r="674" spans="2:27" ht="12.75">
      <c r="B674" s="21"/>
      <c r="C674" s="21"/>
      <c r="D674" s="21"/>
      <c r="E674" s="21"/>
      <c r="F674" s="21"/>
      <c r="G674" s="21"/>
      <c r="H674" s="33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1"/>
    </row>
    <row r="675" spans="2:27" ht="12.75">
      <c r="B675" s="21"/>
      <c r="C675" s="21"/>
      <c r="D675" s="21"/>
      <c r="E675" s="21"/>
      <c r="F675" s="21"/>
      <c r="G675" s="21"/>
      <c r="H675" s="33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1"/>
    </row>
    <row r="676" spans="2:27" ht="12.75">
      <c r="B676" s="21"/>
      <c r="C676" s="21"/>
      <c r="D676" s="21"/>
      <c r="E676" s="21"/>
      <c r="F676" s="21"/>
      <c r="G676" s="21"/>
      <c r="H676" s="33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1"/>
    </row>
    <row r="677" spans="2:27" ht="12.75">
      <c r="B677" s="21"/>
      <c r="C677" s="21"/>
      <c r="D677" s="21"/>
      <c r="E677" s="21"/>
      <c r="F677" s="21"/>
      <c r="G677" s="21"/>
      <c r="H677" s="33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1"/>
    </row>
    <row r="678" spans="2:27" ht="12.75">
      <c r="B678" s="21"/>
      <c r="C678" s="21"/>
      <c r="D678" s="21"/>
      <c r="E678" s="21"/>
      <c r="F678" s="21"/>
      <c r="G678" s="21"/>
      <c r="H678" s="33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1"/>
    </row>
    <row r="679" spans="2:27" ht="12.75">
      <c r="B679" s="21"/>
      <c r="C679" s="21"/>
      <c r="D679" s="21"/>
      <c r="E679" s="21"/>
      <c r="F679" s="21"/>
      <c r="G679" s="21"/>
      <c r="H679" s="33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1"/>
    </row>
    <row r="680" spans="2:27" ht="12.75">
      <c r="B680" s="21"/>
      <c r="C680" s="21"/>
      <c r="D680" s="21"/>
      <c r="E680" s="21"/>
      <c r="F680" s="21"/>
      <c r="G680" s="21"/>
      <c r="H680" s="33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1"/>
    </row>
    <row r="681" spans="2:27" ht="12.75">
      <c r="B681" s="21"/>
      <c r="C681" s="21"/>
      <c r="D681" s="21"/>
      <c r="E681" s="21"/>
      <c r="F681" s="21"/>
      <c r="G681" s="21"/>
      <c r="H681" s="33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1"/>
    </row>
    <row r="682" spans="2:27" ht="12.75">
      <c r="B682" s="21"/>
      <c r="C682" s="21"/>
      <c r="D682" s="21"/>
      <c r="E682" s="21"/>
      <c r="F682" s="21"/>
      <c r="G682" s="21"/>
      <c r="H682" s="33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1"/>
    </row>
    <row r="683" spans="2:27" ht="12.75">
      <c r="B683" s="21"/>
      <c r="C683" s="21"/>
      <c r="D683" s="21"/>
      <c r="E683" s="21"/>
      <c r="F683" s="21"/>
      <c r="G683" s="21"/>
      <c r="H683" s="33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1"/>
    </row>
    <row r="684" spans="2:27" ht="12.75">
      <c r="B684" s="21"/>
      <c r="C684" s="21"/>
      <c r="D684" s="21"/>
      <c r="E684" s="21"/>
      <c r="F684" s="21"/>
      <c r="G684" s="21"/>
      <c r="H684" s="33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1"/>
    </row>
    <row r="685" spans="2:27" ht="12.75">
      <c r="B685" s="21"/>
      <c r="C685" s="21"/>
      <c r="D685" s="21"/>
      <c r="E685" s="21"/>
      <c r="F685" s="21"/>
      <c r="G685" s="21"/>
      <c r="H685" s="33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1"/>
    </row>
    <row r="686" spans="2:27" ht="12.75">
      <c r="B686" s="21"/>
      <c r="C686" s="21"/>
      <c r="D686" s="21"/>
      <c r="E686" s="21"/>
      <c r="F686" s="21"/>
      <c r="G686" s="21"/>
      <c r="H686" s="33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1"/>
    </row>
    <row r="687" spans="2:27" ht="12.75">
      <c r="B687" s="21"/>
      <c r="C687" s="21"/>
      <c r="D687" s="21"/>
      <c r="E687" s="21"/>
      <c r="F687" s="21"/>
      <c r="G687" s="21"/>
      <c r="H687" s="33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1"/>
    </row>
    <row r="688" spans="2:27" ht="12.75">
      <c r="B688" s="21"/>
      <c r="C688" s="21"/>
      <c r="D688" s="21"/>
      <c r="E688" s="21"/>
      <c r="F688" s="21"/>
      <c r="G688" s="21"/>
      <c r="H688" s="33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1"/>
    </row>
    <row r="689" spans="2:27" ht="12.75">
      <c r="B689" s="21"/>
      <c r="C689" s="21"/>
      <c r="D689" s="21"/>
      <c r="E689" s="21"/>
      <c r="F689" s="21"/>
      <c r="G689" s="21"/>
      <c r="H689" s="33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1"/>
    </row>
    <row r="690" spans="2:27" ht="12.75">
      <c r="B690" s="21"/>
      <c r="C690" s="21"/>
      <c r="D690" s="21"/>
      <c r="E690" s="21"/>
      <c r="F690" s="21"/>
      <c r="G690" s="21"/>
      <c r="H690" s="33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1"/>
    </row>
    <row r="691" spans="2:27" ht="12.75">
      <c r="B691" s="21"/>
      <c r="C691" s="21"/>
      <c r="D691" s="21"/>
      <c r="E691" s="21"/>
      <c r="F691" s="21"/>
      <c r="G691" s="21"/>
      <c r="H691" s="33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1"/>
    </row>
    <row r="692" spans="2:27" ht="12.75">
      <c r="B692" s="21"/>
      <c r="C692" s="21"/>
      <c r="D692" s="21"/>
      <c r="E692" s="21"/>
      <c r="F692" s="21"/>
      <c r="G692" s="21"/>
      <c r="H692" s="33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1"/>
    </row>
    <row r="693" spans="2:27" ht="12.75">
      <c r="B693" s="21"/>
      <c r="C693" s="21"/>
      <c r="D693" s="21"/>
      <c r="E693" s="21"/>
      <c r="F693" s="21"/>
      <c r="G693" s="21"/>
      <c r="H693" s="33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1"/>
    </row>
    <row r="694" spans="2:27" ht="12.75">
      <c r="B694" s="21"/>
      <c r="C694" s="21"/>
      <c r="D694" s="21"/>
      <c r="E694" s="21"/>
      <c r="F694" s="21"/>
      <c r="G694" s="21"/>
      <c r="H694" s="33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1"/>
    </row>
    <row r="695" spans="2:27" ht="12.75">
      <c r="B695" s="21"/>
      <c r="C695" s="21"/>
      <c r="D695" s="21"/>
      <c r="E695" s="21"/>
      <c r="F695" s="21"/>
      <c r="G695" s="21"/>
      <c r="H695" s="33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1"/>
    </row>
    <row r="696" spans="2:27" ht="12.75">
      <c r="B696" s="21"/>
      <c r="C696" s="21"/>
      <c r="D696" s="21"/>
      <c r="E696" s="21"/>
      <c r="F696" s="21"/>
      <c r="G696" s="21"/>
      <c r="H696" s="33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1"/>
    </row>
    <row r="697" spans="2:27" ht="12.75">
      <c r="B697" s="21"/>
      <c r="C697" s="21"/>
      <c r="D697" s="21"/>
      <c r="E697" s="21"/>
      <c r="F697" s="21"/>
      <c r="G697" s="21"/>
      <c r="H697" s="33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1"/>
    </row>
    <row r="698" spans="2:27" ht="12.75">
      <c r="B698" s="21"/>
      <c r="C698" s="21"/>
      <c r="D698" s="21"/>
      <c r="E698" s="21"/>
      <c r="F698" s="21"/>
      <c r="G698" s="21"/>
      <c r="H698" s="33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1"/>
    </row>
    <row r="699" spans="2:27" ht="12.75">
      <c r="B699" s="21"/>
      <c r="C699" s="21"/>
      <c r="D699" s="21"/>
      <c r="E699" s="21"/>
      <c r="F699" s="21"/>
      <c r="G699" s="21"/>
      <c r="H699" s="33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1"/>
    </row>
    <row r="700" spans="2:27" ht="12.75">
      <c r="B700" s="21"/>
      <c r="C700" s="21"/>
      <c r="D700" s="21"/>
      <c r="E700" s="21"/>
      <c r="F700" s="21"/>
      <c r="G700" s="21"/>
      <c r="H700" s="33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1"/>
    </row>
    <row r="701" spans="2:27" ht="12.75">
      <c r="B701" s="21"/>
      <c r="C701" s="21"/>
      <c r="D701" s="21"/>
      <c r="E701" s="21"/>
      <c r="F701" s="21"/>
      <c r="G701" s="21"/>
      <c r="H701" s="33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1"/>
    </row>
    <row r="702" spans="2:27" ht="12.75">
      <c r="B702" s="21"/>
      <c r="C702" s="21"/>
      <c r="D702" s="21"/>
      <c r="E702" s="21"/>
      <c r="F702" s="21"/>
      <c r="G702" s="21"/>
      <c r="H702" s="33"/>
      <c r="I702" s="21"/>
      <c r="J702" s="21"/>
      <c r="K702" s="21"/>
      <c r="L702" s="21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1"/>
    </row>
    <row r="703" spans="2:27" ht="12.75">
      <c r="B703" s="21"/>
      <c r="C703" s="21"/>
      <c r="D703" s="21"/>
      <c r="E703" s="21"/>
      <c r="F703" s="21"/>
      <c r="G703" s="21"/>
      <c r="H703" s="33"/>
      <c r="I703" s="21"/>
      <c r="J703" s="21"/>
      <c r="K703" s="21"/>
      <c r="L703" s="21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1"/>
    </row>
    <row r="704" spans="2:27" ht="12.75">
      <c r="B704" s="21"/>
      <c r="C704" s="21"/>
      <c r="D704" s="21"/>
      <c r="E704" s="21"/>
      <c r="F704" s="21"/>
      <c r="G704" s="21"/>
      <c r="H704" s="33"/>
      <c r="I704" s="21"/>
      <c r="J704" s="21"/>
      <c r="K704" s="21"/>
      <c r="L704" s="21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1"/>
    </row>
    <row r="705" spans="2:27" ht="12.75">
      <c r="B705" s="21"/>
      <c r="C705" s="21"/>
      <c r="D705" s="21"/>
      <c r="E705" s="21"/>
      <c r="F705" s="21"/>
      <c r="G705" s="21"/>
      <c r="H705" s="33"/>
      <c r="I705" s="21"/>
      <c r="J705" s="21"/>
      <c r="K705" s="21"/>
      <c r="L705" s="21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1"/>
    </row>
    <row r="706" spans="2:27" ht="12.75">
      <c r="B706" s="21"/>
      <c r="C706" s="21"/>
      <c r="D706" s="21"/>
      <c r="E706" s="21"/>
      <c r="F706" s="21"/>
      <c r="G706" s="21"/>
      <c r="H706" s="33"/>
      <c r="I706" s="21"/>
      <c r="J706" s="21"/>
      <c r="K706" s="21"/>
      <c r="L706" s="21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1"/>
    </row>
    <row r="707" spans="2:27" ht="12.75">
      <c r="B707" s="21"/>
      <c r="C707" s="21"/>
      <c r="D707" s="21"/>
      <c r="E707" s="21"/>
      <c r="F707" s="21"/>
      <c r="G707" s="21"/>
      <c r="H707" s="33"/>
      <c r="I707" s="21"/>
      <c r="J707" s="21"/>
      <c r="K707" s="21"/>
      <c r="L707" s="21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1"/>
    </row>
    <row r="708" spans="2:27" ht="12.75">
      <c r="B708" s="21"/>
      <c r="C708" s="21"/>
      <c r="D708" s="21"/>
      <c r="E708" s="21"/>
      <c r="F708" s="21"/>
      <c r="G708" s="21"/>
      <c r="H708" s="33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</row>
    <row r="709" spans="2:27" ht="12.75">
      <c r="B709" s="21"/>
      <c r="C709" s="21"/>
      <c r="D709" s="21"/>
      <c r="E709" s="21"/>
      <c r="F709" s="21"/>
      <c r="G709" s="21"/>
      <c r="H709" s="33"/>
      <c r="I709" s="21"/>
      <c r="J709" s="21"/>
      <c r="K709" s="21"/>
      <c r="L709" s="21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1"/>
    </row>
    <row r="710" spans="2:27" ht="12.75">
      <c r="B710" s="21"/>
      <c r="C710" s="21"/>
      <c r="D710" s="21"/>
      <c r="E710" s="21"/>
      <c r="F710" s="21"/>
      <c r="G710" s="21"/>
      <c r="H710" s="33"/>
      <c r="I710" s="21"/>
      <c r="J710" s="21"/>
      <c r="K710" s="21"/>
      <c r="L710" s="21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1"/>
    </row>
    <row r="711" spans="2:27" ht="12.75">
      <c r="B711" s="21"/>
      <c r="C711" s="21"/>
      <c r="D711" s="21"/>
      <c r="E711" s="21"/>
      <c r="F711" s="21"/>
      <c r="G711" s="21"/>
      <c r="H711" s="33"/>
      <c r="I711" s="21"/>
      <c r="J711" s="21"/>
      <c r="K711" s="21"/>
      <c r="L711" s="21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1"/>
    </row>
    <row r="712" spans="2:27" ht="12.75">
      <c r="B712" s="21"/>
      <c r="C712" s="21"/>
      <c r="D712" s="21"/>
      <c r="E712" s="21"/>
      <c r="F712" s="21"/>
      <c r="G712" s="21"/>
      <c r="H712" s="33"/>
      <c r="I712" s="21"/>
      <c r="J712" s="21"/>
      <c r="K712" s="21"/>
      <c r="L712" s="21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1"/>
    </row>
    <row r="713" spans="2:27" ht="12.75">
      <c r="B713" s="21"/>
      <c r="C713" s="21"/>
      <c r="D713" s="21"/>
      <c r="E713" s="21"/>
      <c r="F713" s="21"/>
      <c r="G713" s="21"/>
      <c r="H713" s="33"/>
      <c r="I713" s="21"/>
      <c r="J713" s="21"/>
      <c r="K713" s="21"/>
      <c r="L713" s="21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1"/>
    </row>
    <row r="714" spans="2:27" ht="12.75">
      <c r="B714" s="21"/>
      <c r="C714" s="21"/>
      <c r="D714" s="21"/>
      <c r="E714" s="21"/>
      <c r="F714" s="21"/>
      <c r="G714" s="21"/>
      <c r="H714" s="33"/>
      <c r="I714" s="21"/>
      <c r="J714" s="21"/>
      <c r="K714" s="21"/>
      <c r="L714" s="21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1"/>
    </row>
    <row r="715" spans="2:27" ht="12.75">
      <c r="B715" s="21"/>
      <c r="C715" s="21"/>
      <c r="D715" s="21"/>
      <c r="E715" s="21"/>
      <c r="F715" s="21"/>
      <c r="G715" s="21"/>
      <c r="H715" s="33"/>
      <c r="I715" s="21"/>
      <c r="J715" s="21"/>
      <c r="K715" s="21"/>
      <c r="L715" s="21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1"/>
    </row>
    <row r="716" spans="2:27" ht="12.75">
      <c r="B716" s="21"/>
      <c r="C716" s="21"/>
      <c r="D716" s="21"/>
      <c r="E716" s="21"/>
      <c r="F716" s="21"/>
      <c r="G716" s="21"/>
      <c r="H716" s="33"/>
      <c r="I716" s="21"/>
      <c r="J716" s="21"/>
      <c r="K716" s="21"/>
      <c r="L716" s="21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1"/>
    </row>
    <row r="717" spans="2:27" ht="12.75">
      <c r="B717" s="21"/>
      <c r="C717" s="21"/>
      <c r="D717" s="21"/>
      <c r="E717" s="21"/>
      <c r="F717" s="21"/>
      <c r="G717" s="21"/>
      <c r="H717" s="33"/>
      <c r="I717" s="21"/>
      <c r="J717" s="21"/>
      <c r="K717" s="21"/>
      <c r="L717" s="21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1"/>
    </row>
    <row r="718" spans="2:27" ht="12.75">
      <c r="B718" s="21"/>
      <c r="C718" s="21"/>
      <c r="D718" s="21"/>
      <c r="E718" s="21"/>
      <c r="F718" s="21"/>
      <c r="G718" s="21"/>
      <c r="H718" s="33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1"/>
    </row>
    <row r="719" spans="2:27" ht="12.75">
      <c r="B719" s="21"/>
      <c r="C719" s="21"/>
      <c r="D719" s="21"/>
      <c r="E719" s="21"/>
      <c r="F719" s="21"/>
      <c r="G719" s="21"/>
      <c r="H719" s="33"/>
      <c r="I719" s="21"/>
      <c r="J719" s="21"/>
      <c r="K719" s="21"/>
      <c r="L719" s="21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1"/>
    </row>
    <row r="720" spans="2:27" ht="12.75">
      <c r="B720" s="21"/>
      <c r="C720" s="21"/>
      <c r="D720" s="21"/>
      <c r="E720" s="21"/>
      <c r="F720" s="21"/>
      <c r="G720" s="21"/>
      <c r="H720" s="33"/>
      <c r="I720" s="21"/>
      <c r="J720" s="21"/>
      <c r="K720" s="21"/>
      <c r="L720" s="21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1"/>
    </row>
    <row r="721" spans="2:27" ht="12.75">
      <c r="B721" s="21"/>
      <c r="C721" s="21"/>
      <c r="D721" s="21"/>
      <c r="E721" s="21"/>
      <c r="F721" s="21"/>
      <c r="G721" s="21"/>
      <c r="H721" s="33"/>
      <c r="I721" s="21"/>
      <c r="J721" s="21"/>
      <c r="K721" s="21"/>
      <c r="L721" s="21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1"/>
    </row>
    <row r="722" spans="2:27" ht="12.75">
      <c r="B722" s="21"/>
      <c r="C722" s="21"/>
      <c r="D722" s="21"/>
      <c r="E722" s="21"/>
      <c r="F722" s="21"/>
      <c r="G722" s="21"/>
      <c r="H722" s="33"/>
      <c r="I722" s="21"/>
      <c r="J722" s="21"/>
      <c r="K722" s="21"/>
      <c r="L722" s="21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1"/>
    </row>
    <row r="723" spans="2:27" ht="12.75">
      <c r="B723" s="21"/>
      <c r="C723" s="21"/>
      <c r="D723" s="21"/>
      <c r="E723" s="21"/>
      <c r="F723" s="21"/>
      <c r="G723" s="21"/>
      <c r="H723" s="33"/>
      <c r="I723" s="21"/>
      <c r="J723" s="21"/>
      <c r="K723" s="21"/>
      <c r="L723" s="21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1"/>
    </row>
    <row r="724" spans="2:27" ht="12.75">
      <c r="B724" s="21"/>
      <c r="C724" s="21"/>
      <c r="D724" s="21"/>
      <c r="E724" s="21"/>
      <c r="F724" s="21"/>
      <c r="G724" s="21"/>
      <c r="H724" s="33"/>
      <c r="I724" s="21"/>
      <c r="J724" s="21"/>
      <c r="K724" s="21"/>
      <c r="L724" s="21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1"/>
    </row>
    <row r="725" spans="2:27" ht="12.75">
      <c r="B725" s="21"/>
      <c r="C725" s="21"/>
      <c r="D725" s="21"/>
      <c r="E725" s="21"/>
      <c r="F725" s="21"/>
      <c r="G725" s="21"/>
      <c r="H725" s="33"/>
      <c r="I725" s="21"/>
      <c r="J725" s="21"/>
      <c r="K725" s="21"/>
      <c r="L725" s="21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1"/>
    </row>
    <row r="726" spans="2:27" ht="12.75">
      <c r="B726" s="21"/>
      <c r="C726" s="21"/>
      <c r="D726" s="21"/>
      <c r="E726" s="21"/>
      <c r="F726" s="21"/>
      <c r="G726" s="21"/>
      <c r="H726" s="33"/>
      <c r="I726" s="21"/>
      <c r="J726" s="21"/>
      <c r="K726" s="21"/>
      <c r="L726" s="21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1"/>
    </row>
    <row r="727" spans="2:27" ht="12.75">
      <c r="B727" s="21"/>
      <c r="C727" s="21"/>
      <c r="D727" s="21"/>
      <c r="E727" s="21"/>
      <c r="F727" s="21"/>
      <c r="G727" s="21"/>
      <c r="H727" s="33"/>
      <c r="I727" s="21"/>
      <c r="J727" s="21"/>
      <c r="K727" s="21"/>
      <c r="L727" s="21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1"/>
    </row>
    <row r="728" spans="2:27" ht="12.75">
      <c r="B728" s="21"/>
      <c r="C728" s="21"/>
      <c r="D728" s="21"/>
      <c r="E728" s="21"/>
      <c r="F728" s="21"/>
      <c r="G728" s="21"/>
      <c r="H728" s="33"/>
      <c r="I728" s="21"/>
      <c r="J728" s="21"/>
      <c r="K728" s="21"/>
      <c r="L728" s="21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1"/>
    </row>
    <row r="729" spans="2:27" ht="12.75">
      <c r="B729" s="21"/>
      <c r="C729" s="21"/>
      <c r="D729" s="21"/>
      <c r="E729" s="21"/>
      <c r="F729" s="21"/>
      <c r="G729" s="21"/>
      <c r="H729" s="33"/>
      <c r="I729" s="21"/>
      <c r="J729" s="21"/>
      <c r="K729" s="21"/>
      <c r="L729" s="21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1"/>
    </row>
    <row r="730" spans="2:27" ht="12.75">
      <c r="B730" s="21"/>
      <c r="C730" s="21"/>
      <c r="D730" s="21"/>
      <c r="E730" s="21"/>
      <c r="F730" s="21"/>
      <c r="G730" s="21"/>
      <c r="H730" s="33"/>
      <c r="I730" s="21"/>
      <c r="J730" s="21"/>
      <c r="K730" s="21"/>
      <c r="L730" s="21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1"/>
    </row>
    <row r="731" spans="2:27" ht="12.75">
      <c r="B731" s="21"/>
      <c r="C731" s="21"/>
      <c r="D731" s="21"/>
      <c r="E731" s="21"/>
      <c r="F731" s="21"/>
      <c r="G731" s="21"/>
      <c r="H731" s="33"/>
      <c r="I731" s="21"/>
      <c r="J731" s="21"/>
      <c r="K731" s="21"/>
      <c r="L731" s="21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1"/>
    </row>
    <row r="732" spans="2:27" ht="12.75">
      <c r="B732" s="21"/>
      <c r="C732" s="21"/>
      <c r="D732" s="21"/>
      <c r="E732" s="21"/>
      <c r="F732" s="21"/>
      <c r="G732" s="21"/>
      <c r="H732" s="33"/>
      <c r="I732" s="21"/>
      <c r="J732" s="21"/>
      <c r="K732" s="21"/>
      <c r="L732" s="21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1"/>
    </row>
    <row r="733" spans="2:27" ht="12.75">
      <c r="B733" s="21"/>
      <c r="C733" s="21"/>
      <c r="D733" s="21"/>
      <c r="E733" s="21"/>
      <c r="F733" s="21"/>
      <c r="G733" s="21"/>
      <c r="H733" s="33"/>
      <c r="I733" s="21"/>
      <c r="J733" s="21"/>
      <c r="K733" s="21"/>
      <c r="L733" s="21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1"/>
    </row>
    <row r="734" spans="2:27" ht="12.75">
      <c r="B734" s="21"/>
      <c r="C734" s="21"/>
      <c r="D734" s="21"/>
      <c r="E734" s="21"/>
      <c r="F734" s="21"/>
      <c r="G734" s="21"/>
      <c r="H734" s="33"/>
      <c r="I734" s="21"/>
      <c r="J734" s="21"/>
      <c r="K734" s="21"/>
      <c r="L734" s="21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1"/>
    </row>
    <row r="735" spans="2:27" ht="12.75">
      <c r="B735" s="21"/>
      <c r="C735" s="21"/>
      <c r="D735" s="21"/>
      <c r="E735" s="21"/>
      <c r="F735" s="21"/>
      <c r="G735" s="21"/>
      <c r="H735" s="33"/>
      <c r="I735" s="21"/>
      <c r="J735" s="21"/>
      <c r="K735" s="21"/>
      <c r="L735" s="21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1"/>
    </row>
    <row r="736" spans="2:27" ht="12.75">
      <c r="B736" s="21"/>
      <c r="C736" s="21"/>
      <c r="D736" s="21"/>
      <c r="E736" s="21"/>
      <c r="F736" s="21"/>
      <c r="G736" s="21"/>
      <c r="H736" s="33"/>
      <c r="I736" s="21"/>
      <c r="J736" s="21"/>
      <c r="K736" s="21"/>
      <c r="L736" s="21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1"/>
    </row>
    <row r="737" spans="2:27" ht="12.75">
      <c r="B737" s="21"/>
      <c r="C737" s="21"/>
      <c r="D737" s="21"/>
      <c r="E737" s="21"/>
      <c r="F737" s="21"/>
      <c r="G737" s="21"/>
      <c r="H737" s="33"/>
      <c r="I737" s="21"/>
      <c r="J737" s="21"/>
      <c r="K737" s="21"/>
      <c r="L737" s="21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1"/>
    </row>
    <row r="738" spans="2:27" ht="12.75">
      <c r="B738" s="21"/>
      <c r="C738" s="21"/>
      <c r="D738" s="21"/>
      <c r="E738" s="21"/>
      <c r="F738" s="21"/>
      <c r="G738" s="21"/>
      <c r="H738" s="33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1"/>
    </row>
    <row r="739" spans="2:27" ht="12.75">
      <c r="B739" s="21"/>
      <c r="C739" s="21"/>
      <c r="D739" s="21"/>
      <c r="E739" s="21"/>
      <c r="F739" s="21"/>
      <c r="G739" s="21"/>
      <c r="H739" s="33"/>
      <c r="I739" s="21"/>
      <c r="J739" s="21"/>
      <c r="K739" s="21"/>
      <c r="L739" s="21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1"/>
    </row>
    <row r="740" spans="2:27" ht="12.75">
      <c r="B740" s="21"/>
      <c r="C740" s="21"/>
      <c r="D740" s="21"/>
      <c r="E740" s="21"/>
      <c r="F740" s="21"/>
      <c r="G740" s="21"/>
      <c r="H740" s="33"/>
      <c r="I740" s="21"/>
      <c r="J740" s="21"/>
      <c r="K740" s="21"/>
      <c r="L740" s="21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1"/>
    </row>
    <row r="741" spans="2:27" ht="12.75">
      <c r="B741" s="21"/>
      <c r="C741" s="21"/>
      <c r="D741" s="21"/>
      <c r="E741" s="21"/>
      <c r="F741" s="21"/>
      <c r="G741" s="21"/>
      <c r="H741" s="33"/>
      <c r="I741" s="21"/>
      <c r="J741" s="21"/>
      <c r="K741" s="21"/>
      <c r="L741" s="21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1"/>
    </row>
    <row r="742" spans="2:27" ht="12.75">
      <c r="B742" s="21"/>
      <c r="C742" s="21"/>
      <c r="D742" s="21"/>
      <c r="E742" s="21"/>
      <c r="F742" s="21"/>
      <c r="G742" s="21"/>
      <c r="H742" s="33"/>
      <c r="I742" s="21"/>
      <c r="J742" s="21"/>
      <c r="K742" s="21"/>
      <c r="L742" s="21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1"/>
    </row>
    <row r="743" spans="2:27" ht="12.75">
      <c r="B743" s="21"/>
      <c r="C743" s="21"/>
      <c r="D743" s="21"/>
      <c r="E743" s="21"/>
      <c r="F743" s="21"/>
      <c r="G743" s="21"/>
      <c r="H743" s="33"/>
      <c r="I743" s="21"/>
      <c r="J743" s="21"/>
      <c r="K743" s="21"/>
      <c r="L743" s="21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1"/>
    </row>
    <row r="744" spans="2:27" ht="12.75">
      <c r="B744" s="21"/>
      <c r="C744" s="21"/>
      <c r="D744" s="21"/>
      <c r="E744" s="21"/>
      <c r="F744" s="21"/>
      <c r="G744" s="21"/>
      <c r="H744" s="33"/>
      <c r="I744" s="21"/>
      <c r="J744" s="21"/>
      <c r="K744" s="21"/>
      <c r="L744" s="21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1"/>
    </row>
    <row r="745" spans="2:27" ht="12.75">
      <c r="B745" s="21"/>
      <c r="C745" s="21"/>
      <c r="D745" s="21"/>
      <c r="E745" s="21"/>
      <c r="F745" s="21"/>
      <c r="G745" s="21"/>
      <c r="H745" s="33"/>
      <c r="I745" s="21"/>
      <c r="J745" s="21"/>
      <c r="K745" s="21"/>
      <c r="L745" s="21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1"/>
    </row>
    <row r="746" spans="2:27" ht="12.75">
      <c r="B746" s="21"/>
      <c r="C746" s="21"/>
      <c r="D746" s="21"/>
      <c r="E746" s="21"/>
      <c r="F746" s="21"/>
      <c r="G746" s="21"/>
      <c r="H746" s="33"/>
      <c r="I746" s="21"/>
      <c r="J746" s="21"/>
      <c r="K746" s="21"/>
      <c r="L746" s="21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1"/>
    </row>
    <row r="747" spans="2:27" ht="12.75">
      <c r="B747" s="21"/>
      <c r="C747" s="21"/>
      <c r="D747" s="21"/>
      <c r="E747" s="21"/>
      <c r="F747" s="21"/>
      <c r="G747" s="21"/>
      <c r="H747" s="33"/>
      <c r="I747" s="21"/>
      <c r="J747" s="21"/>
      <c r="K747" s="21"/>
      <c r="L747" s="21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1"/>
    </row>
    <row r="748" spans="2:27" ht="12.75">
      <c r="B748" s="21"/>
      <c r="C748" s="21"/>
      <c r="D748" s="21"/>
      <c r="E748" s="21"/>
      <c r="F748" s="21"/>
      <c r="G748" s="21"/>
      <c r="H748" s="33"/>
      <c r="I748" s="21"/>
      <c r="J748" s="21"/>
      <c r="K748" s="21"/>
      <c r="L748" s="21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1"/>
    </row>
    <row r="749" spans="2:27" ht="12.75">
      <c r="B749" s="21"/>
      <c r="C749" s="21"/>
      <c r="D749" s="21"/>
      <c r="E749" s="21"/>
      <c r="F749" s="21"/>
      <c r="G749" s="21"/>
      <c r="H749" s="33"/>
      <c r="I749" s="21"/>
      <c r="J749" s="21"/>
      <c r="K749" s="21"/>
      <c r="L749" s="21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1"/>
    </row>
    <row r="750" spans="2:27" ht="12.75">
      <c r="B750" s="21"/>
      <c r="C750" s="21"/>
      <c r="D750" s="21"/>
      <c r="E750" s="21"/>
      <c r="F750" s="21"/>
      <c r="G750" s="21"/>
      <c r="H750" s="33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1"/>
    </row>
    <row r="751" spans="2:27" ht="12.75">
      <c r="B751" s="21"/>
      <c r="C751" s="21"/>
      <c r="D751" s="21"/>
      <c r="E751" s="21"/>
      <c r="F751" s="21"/>
      <c r="G751" s="21"/>
      <c r="H751" s="33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1"/>
    </row>
    <row r="752" spans="2:27" ht="12.75">
      <c r="B752" s="21"/>
      <c r="C752" s="21"/>
      <c r="D752" s="21"/>
      <c r="E752" s="21"/>
      <c r="F752" s="21"/>
      <c r="G752" s="21"/>
      <c r="H752" s="33"/>
      <c r="I752" s="21"/>
      <c r="J752" s="21"/>
      <c r="K752" s="21"/>
      <c r="L752" s="21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1"/>
    </row>
    <row r="753" spans="2:27" ht="12.75">
      <c r="B753" s="21"/>
      <c r="C753" s="21"/>
      <c r="D753" s="21"/>
      <c r="E753" s="21"/>
      <c r="F753" s="21"/>
      <c r="G753" s="21"/>
      <c r="H753" s="33"/>
      <c r="I753" s="21"/>
      <c r="J753" s="21"/>
      <c r="K753" s="21"/>
      <c r="L753" s="21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1"/>
    </row>
    <row r="754" spans="2:27" ht="12.75">
      <c r="B754" s="21"/>
      <c r="C754" s="21"/>
      <c r="D754" s="21"/>
      <c r="E754" s="21"/>
      <c r="F754" s="21"/>
      <c r="G754" s="21"/>
      <c r="H754" s="33"/>
      <c r="I754" s="21"/>
      <c r="J754" s="21"/>
      <c r="K754" s="21"/>
      <c r="L754" s="21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1"/>
    </row>
    <row r="755" spans="2:27" ht="12.75">
      <c r="B755" s="21"/>
      <c r="C755" s="21"/>
      <c r="D755" s="21"/>
      <c r="E755" s="21"/>
      <c r="F755" s="21"/>
      <c r="G755" s="21"/>
      <c r="H755" s="33"/>
      <c r="I755" s="21"/>
      <c r="J755" s="21"/>
      <c r="K755" s="21"/>
      <c r="L755" s="21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1"/>
    </row>
    <row r="756" spans="2:27" ht="12.75">
      <c r="B756" s="21"/>
      <c r="C756" s="21"/>
      <c r="D756" s="21"/>
      <c r="E756" s="21"/>
      <c r="F756" s="21"/>
      <c r="G756" s="21"/>
      <c r="H756" s="33"/>
      <c r="I756" s="21"/>
      <c r="J756" s="21"/>
      <c r="K756" s="21"/>
      <c r="L756" s="21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1"/>
    </row>
    <row r="757" spans="2:27" ht="12.75">
      <c r="B757" s="21"/>
      <c r="C757" s="21"/>
      <c r="D757" s="21"/>
      <c r="E757" s="21"/>
      <c r="F757" s="21"/>
      <c r="G757" s="21"/>
      <c r="H757" s="33"/>
      <c r="I757" s="21"/>
      <c r="J757" s="21"/>
      <c r="K757" s="21"/>
      <c r="L757" s="21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1"/>
    </row>
    <row r="758" spans="2:27" ht="12.75">
      <c r="B758" s="21"/>
      <c r="C758" s="21"/>
      <c r="D758" s="21"/>
      <c r="E758" s="21"/>
      <c r="F758" s="21"/>
      <c r="G758" s="21"/>
      <c r="H758" s="33"/>
      <c r="I758" s="21"/>
      <c r="J758" s="21"/>
      <c r="K758" s="21"/>
      <c r="L758" s="21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</row>
    <row r="759" spans="2:27" ht="12.75">
      <c r="B759" s="21"/>
      <c r="C759" s="21"/>
      <c r="D759" s="21"/>
      <c r="E759" s="21"/>
      <c r="F759" s="21"/>
      <c r="G759" s="21"/>
      <c r="H759" s="33"/>
      <c r="I759" s="21"/>
      <c r="J759" s="21"/>
      <c r="K759" s="21"/>
      <c r="L759" s="21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1"/>
    </row>
    <row r="760" spans="2:27" ht="12.75">
      <c r="B760" s="21"/>
      <c r="C760" s="21"/>
      <c r="D760" s="21"/>
      <c r="E760" s="21"/>
      <c r="F760" s="21"/>
      <c r="G760" s="21"/>
      <c r="H760" s="33"/>
      <c r="I760" s="21"/>
      <c r="J760" s="21"/>
      <c r="K760" s="21"/>
      <c r="L760" s="21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1"/>
    </row>
    <row r="761" spans="2:27" ht="12.75">
      <c r="B761" s="21"/>
      <c r="C761" s="21"/>
      <c r="D761" s="21"/>
      <c r="E761" s="21"/>
      <c r="F761" s="21"/>
      <c r="G761" s="21"/>
      <c r="H761" s="33"/>
      <c r="I761" s="21"/>
      <c r="J761" s="21"/>
      <c r="K761" s="21"/>
      <c r="L761" s="21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1"/>
    </row>
    <row r="762" spans="2:27" ht="12.75">
      <c r="B762" s="21"/>
      <c r="C762" s="21"/>
      <c r="D762" s="21"/>
      <c r="E762" s="21"/>
      <c r="F762" s="21"/>
      <c r="G762" s="21"/>
      <c r="H762" s="33"/>
      <c r="I762" s="21"/>
      <c r="J762" s="21"/>
      <c r="K762" s="21"/>
      <c r="L762" s="21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1"/>
    </row>
    <row r="763" spans="2:27" ht="12.75">
      <c r="B763" s="21"/>
      <c r="C763" s="21"/>
      <c r="D763" s="21"/>
      <c r="E763" s="21"/>
      <c r="F763" s="21"/>
      <c r="G763" s="21"/>
      <c r="H763" s="33"/>
      <c r="I763" s="21"/>
      <c r="J763" s="21"/>
      <c r="K763" s="21"/>
      <c r="L763" s="21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1"/>
    </row>
    <row r="764" spans="2:27" ht="12.75">
      <c r="B764" s="21"/>
      <c r="C764" s="21"/>
      <c r="D764" s="21"/>
      <c r="E764" s="21"/>
      <c r="F764" s="21"/>
      <c r="G764" s="21"/>
      <c r="H764" s="33"/>
      <c r="I764" s="21"/>
      <c r="J764" s="21"/>
      <c r="K764" s="21"/>
      <c r="L764" s="21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1"/>
    </row>
    <row r="765" spans="2:27" ht="12.75">
      <c r="B765" s="21"/>
      <c r="C765" s="21"/>
      <c r="D765" s="21"/>
      <c r="E765" s="21"/>
      <c r="F765" s="21"/>
      <c r="G765" s="21"/>
      <c r="H765" s="33"/>
      <c r="I765" s="21"/>
      <c r="J765" s="21"/>
      <c r="K765" s="21"/>
      <c r="L765" s="21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1"/>
    </row>
    <row r="766" spans="2:27" ht="12.75">
      <c r="B766" s="21"/>
      <c r="C766" s="21"/>
      <c r="D766" s="21"/>
      <c r="E766" s="21"/>
      <c r="F766" s="21"/>
      <c r="G766" s="21"/>
      <c r="H766" s="33"/>
      <c r="I766" s="21"/>
      <c r="J766" s="21"/>
      <c r="K766" s="21"/>
      <c r="L766" s="21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1"/>
    </row>
    <row r="767" spans="2:27" ht="12.75">
      <c r="B767" s="21"/>
      <c r="C767" s="21"/>
      <c r="D767" s="21"/>
      <c r="E767" s="21"/>
      <c r="F767" s="21"/>
      <c r="G767" s="21"/>
      <c r="H767" s="33"/>
      <c r="I767" s="21"/>
      <c r="J767" s="21"/>
      <c r="K767" s="21"/>
      <c r="L767" s="21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1"/>
    </row>
    <row r="768" spans="2:27" ht="12.75">
      <c r="B768" s="21"/>
      <c r="C768" s="21"/>
      <c r="D768" s="21"/>
      <c r="E768" s="21"/>
      <c r="F768" s="21"/>
      <c r="G768" s="21"/>
      <c r="H768" s="33"/>
      <c r="I768" s="21"/>
      <c r="J768" s="21"/>
      <c r="K768" s="21"/>
      <c r="L768" s="21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1"/>
    </row>
    <row r="769" spans="2:27" ht="12.75">
      <c r="B769" s="21"/>
      <c r="C769" s="21"/>
      <c r="D769" s="21"/>
      <c r="E769" s="21"/>
      <c r="F769" s="21"/>
      <c r="G769" s="21"/>
      <c r="H769" s="33"/>
      <c r="I769" s="21"/>
      <c r="J769" s="21"/>
      <c r="K769" s="21"/>
      <c r="L769" s="21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1"/>
    </row>
    <row r="770" spans="2:27" ht="12.75">
      <c r="B770" s="21"/>
      <c r="C770" s="21"/>
      <c r="D770" s="21"/>
      <c r="E770" s="21"/>
      <c r="F770" s="21"/>
      <c r="G770" s="21"/>
      <c r="H770" s="33"/>
      <c r="I770" s="21"/>
      <c r="J770" s="21"/>
      <c r="K770" s="21"/>
      <c r="L770" s="21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1"/>
    </row>
    <row r="771" spans="2:27" ht="12.75">
      <c r="B771" s="21"/>
      <c r="C771" s="21"/>
      <c r="D771" s="21"/>
      <c r="E771" s="21"/>
      <c r="F771" s="21"/>
      <c r="G771" s="21"/>
      <c r="H771" s="33"/>
      <c r="I771" s="21"/>
      <c r="J771" s="21"/>
      <c r="K771" s="21"/>
      <c r="L771" s="21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1"/>
    </row>
    <row r="772" spans="2:27" ht="12.75">
      <c r="B772" s="21"/>
      <c r="C772" s="21"/>
      <c r="D772" s="21"/>
      <c r="E772" s="21"/>
      <c r="F772" s="21"/>
      <c r="G772" s="21"/>
      <c r="H772" s="33"/>
      <c r="I772" s="21"/>
      <c r="J772" s="21"/>
      <c r="K772" s="21"/>
      <c r="L772" s="21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1"/>
    </row>
    <row r="773" spans="2:27" ht="12.75">
      <c r="B773" s="21"/>
      <c r="C773" s="21"/>
      <c r="D773" s="21"/>
      <c r="E773" s="21"/>
      <c r="F773" s="21"/>
      <c r="G773" s="21"/>
      <c r="H773" s="33"/>
      <c r="I773" s="21"/>
      <c r="J773" s="21"/>
      <c r="K773" s="21"/>
      <c r="L773" s="21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1"/>
    </row>
    <row r="774" spans="2:27" ht="12.75">
      <c r="B774" s="21"/>
      <c r="C774" s="21"/>
      <c r="D774" s="21"/>
      <c r="E774" s="21"/>
      <c r="F774" s="21"/>
      <c r="G774" s="21"/>
      <c r="H774" s="33"/>
      <c r="I774" s="21"/>
      <c r="J774" s="21"/>
      <c r="K774" s="21"/>
      <c r="L774" s="21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1"/>
    </row>
    <row r="775" spans="2:27" ht="12.75">
      <c r="B775" s="21"/>
      <c r="C775" s="21"/>
      <c r="D775" s="21"/>
      <c r="E775" s="21"/>
      <c r="F775" s="21"/>
      <c r="G775" s="21"/>
      <c r="H775" s="33"/>
      <c r="I775" s="21"/>
      <c r="J775" s="21"/>
      <c r="K775" s="21"/>
      <c r="L775" s="21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1"/>
    </row>
    <row r="776" spans="2:27" ht="12.75">
      <c r="B776" s="21"/>
      <c r="C776" s="21"/>
      <c r="D776" s="21"/>
      <c r="E776" s="21"/>
      <c r="F776" s="21"/>
      <c r="G776" s="21"/>
      <c r="H776" s="33"/>
      <c r="I776" s="21"/>
      <c r="J776" s="21"/>
      <c r="K776" s="21"/>
      <c r="L776" s="21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1"/>
    </row>
    <row r="777" spans="2:27" ht="12.75">
      <c r="B777" s="21"/>
      <c r="C777" s="21"/>
      <c r="D777" s="21"/>
      <c r="E777" s="21"/>
      <c r="F777" s="21"/>
      <c r="G777" s="21"/>
      <c r="H777" s="33"/>
      <c r="I777" s="21"/>
      <c r="J777" s="21"/>
      <c r="K777" s="21"/>
      <c r="L777" s="21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1"/>
    </row>
    <row r="778" spans="2:27" ht="12.75">
      <c r="B778" s="21"/>
      <c r="C778" s="21"/>
      <c r="D778" s="21"/>
      <c r="E778" s="21"/>
      <c r="F778" s="21"/>
      <c r="G778" s="21"/>
      <c r="H778" s="33"/>
      <c r="I778" s="21"/>
      <c r="J778" s="21"/>
      <c r="K778" s="21"/>
      <c r="L778" s="21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1"/>
    </row>
    <row r="779" spans="2:27" ht="12.75">
      <c r="B779" s="21"/>
      <c r="C779" s="21"/>
      <c r="D779" s="21"/>
      <c r="E779" s="21"/>
      <c r="F779" s="21"/>
      <c r="G779" s="21"/>
      <c r="H779" s="33"/>
      <c r="I779" s="21"/>
      <c r="J779" s="21"/>
      <c r="K779" s="21"/>
      <c r="L779" s="21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1"/>
    </row>
    <row r="780" spans="2:27" ht="12.75">
      <c r="B780" s="21"/>
      <c r="C780" s="21"/>
      <c r="D780" s="21"/>
      <c r="E780" s="21"/>
      <c r="F780" s="21"/>
      <c r="G780" s="21"/>
      <c r="H780" s="33"/>
      <c r="I780" s="21"/>
      <c r="J780" s="21"/>
      <c r="K780" s="21"/>
      <c r="L780" s="21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1"/>
    </row>
    <row r="781" spans="2:27" ht="12.75">
      <c r="B781" s="21"/>
      <c r="C781" s="21"/>
      <c r="D781" s="21"/>
      <c r="E781" s="21"/>
      <c r="F781" s="21"/>
      <c r="G781" s="21"/>
      <c r="H781" s="33"/>
      <c r="I781" s="21"/>
      <c r="J781" s="21"/>
      <c r="K781" s="21"/>
      <c r="L781" s="21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1"/>
    </row>
    <row r="782" spans="2:27" ht="12.75">
      <c r="B782" s="21"/>
      <c r="C782" s="21"/>
      <c r="D782" s="21"/>
      <c r="E782" s="21"/>
      <c r="F782" s="21"/>
      <c r="G782" s="21"/>
      <c r="H782" s="33"/>
      <c r="I782" s="21"/>
      <c r="J782" s="21"/>
      <c r="K782" s="21"/>
      <c r="L782" s="21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1"/>
    </row>
    <row r="783" spans="2:27" ht="12.75">
      <c r="B783" s="21"/>
      <c r="C783" s="21"/>
      <c r="D783" s="21"/>
      <c r="E783" s="21"/>
      <c r="F783" s="21"/>
      <c r="G783" s="21"/>
      <c r="H783" s="33"/>
      <c r="I783" s="21"/>
      <c r="J783" s="21"/>
      <c r="K783" s="21"/>
      <c r="L783" s="21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1"/>
    </row>
    <row r="784" spans="2:27" ht="12.75">
      <c r="B784" s="21"/>
      <c r="C784" s="21"/>
      <c r="D784" s="21"/>
      <c r="E784" s="21"/>
      <c r="F784" s="21"/>
      <c r="G784" s="21"/>
      <c r="H784" s="33"/>
      <c r="I784" s="21"/>
      <c r="J784" s="21"/>
      <c r="K784" s="21"/>
      <c r="L784" s="21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1"/>
    </row>
    <row r="785" spans="2:27" ht="12.75">
      <c r="B785" s="21"/>
      <c r="C785" s="21"/>
      <c r="D785" s="21"/>
      <c r="E785" s="21"/>
      <c r="F785" s="21"/>
      <c r="G785" s="21"/>
      <c r="H785" s="33"/>
      <c r="I785" s="21"/>
      <c r="J785" s="21"/>
      <c r="K785" s="21"/>
      <c r="L785" s="21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1"/>
    </row>
    <row r="786" spans="2:27" ht="12.75">
      <c r="B786" s="21"/>
      <c r="C786" s="21"/>
      <c r="D786" s="21"/>
      <c r="E786" s="21"/>
      <c r="F786" s="21"/>
      <c r="G786" s="21"/>
      <c r="H786" s="33"/>
      <c r="I786" s="21"/>
      <c r="J786" s="21"/>
      <c r="K786" s="21"/>
      <c r="L786" s="21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1"/>
    </row>
    <row r="787" spans="2:27" ht="12.75">
      <c r="B787" s="21"/>
      <c r="C787" s="21"/>
      <c r="D787" s="21"/>
      <c r="E787" s="21"/>
      <c r="F787" s="21"/>
      <c r="G787" s="21"/>
      <c r="H787" s="33"/>
      <c r="I787" s="21"/>
      <c r="J787" s="21"/>
      <c r="K787" s="21"/>
      <c r="L787" s="21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1"/>
    </row>
    <row r="788" spans="2:27" ht="12.75">
      <c r="B788" s="21"/>
      <c r="C788" s="21"/>
      <c r="D788" s="21"/>
      <c r="E788" s="21"/>
      <c r="F788" s="21"/>
      <c r="G788" s="21"/>
      <c r="H788" s="33"/>
      <c r="I788" s="21"/>
      <c r="J788" s="21"/>
      <c r="K788" s="21"/>
      <c r="L788" s="21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1"/>
    </row>
    <row r="789" spans="2:27" ht="12.75">
      <c r="B789" s="21"/>
      <c r="C789" s="21"/>
      <c r="D789" s="21"/>
      <c r="E789" s="21"/>
      <c r="F789" s="21"/>
      <c r="G789" s="21"/>
      <c r="H789" s="33"/>
      <c r="I789" s="21"/>
      <c r="J789" s="21"/>
      <c r="K789" s="21"/>
      <c r="L789" s="21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1"/>
    </row>
    <row r="790" spans="2:27" ht="12.75">
      <c r="B790" s="21"/>
      <c r="C790" s="21"/>
      <c r="D790" s="21"/>
      <c r="E790" s="21"/>
      <c r="F790" s="21"/>
      <c r="G790" s="21"/>
      <c r="H790" s="33"/>
      <c r="I790" s="21"/>
      <c r="J790" s="21"/>
      <c r="K790" s="21"/>
      <c r="L790" s="21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1"/>
    </row>
    <row r="791" spans="2:27" ht="12.75">
      <c r="B791" s="21"/>
      <c r="C791" s="21"/>
      <c r="D791" s="21"/>
      <c r="E791" s="21"/>
      <c r="F791" s="21"/>
      <c r="G791" s="21"/>
      <c r="H791" s="33"/>
      <c r="I791" s="21"/>
      <c r="J791" s="21"/>
      <c r="K791" s="21"/>
      <c r="L791" s="21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1"/>
    </row>
    <row r="792" spans="2:27" ht="12.75">
      <c r="B792" s="21"/>
      <c r="C792" s="21"/>
      <c r="D792" s="21"/>
      <c r="E792" s="21"/>
      <c r="F792" s="21"/>
      <c r="G792" s="21"/>
      <c r="H792" s="33"/>
      <c r="I792" s="21"/>
      <c r="J792" s="21"/>
      <c r="K792" s="21"/>
      <c r="L792" s="21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1"/>
    </row>
    <row r="793" spans="2:27" ht="12.75">
      <c r="B793" s="21"/>
      <c r="C793" s="21"/>
      <c r="D793" s="21"/>
      <c r="E793" s="21"/>
      <c r="F793" s="21"/>
      <c r="G793" s="21"/>
      <c r="H793" s="33"/>
      <c r="I793" s="21"/>
      <c r="J793" s="21"/>
      <c r="K793" s="21"/>
      <c r="L793" s="21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1"/>
    </row>
    <row r="794" spans="2:27" ht="12.75">
      <c r="B794" s="21"/>
      <c r="C794" s="21"/>
      <c r="D794" s="21"/>
      <c r="E794" s="21"/>
      <c r="F794" s="21"/>
      <c r="G794" s="21"/>
      <c r="H794" s="33"/>
      <c r="I794" s="21"/>
      <c r="J794" s="21"/>
      <c r="K794" s="21"/>
      <c r="L794" s="21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1"/>
    </row>
    <row r="795" spans="2:27" ht="12.75">
      <c r="B795" s="21"/>
      <c r="C795" s="21"/>
      <c r="D795" s="21"/>
      <c r="E795" s="21"/>
      <c r="F795" s="21"/>
      <c r="G795" s="21"/>
      <c r="H795" s="33"/>
      <c r="I795" s="21"/>
      <c r="J795" s="21"/>
      <c r="K795" s="21"/>
      <c r="L795" s="21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1"/>
    </row>
    <row r="796" spans="2:27" ht="12.75">
      <c r="B796" s="21"/>
      <c r="C796" s="21"/>
      <c r="D796" s="21"/>
      <c r="E796" s="21"/>
      <c r="F796" s="21"/>
      <c r="G796" s="21"/>
      <c r="H796" s="33"/>
      <c r="I796" s="21"/>
      <c r="J796" s="21"/>
      <c r="K796" s="21"/>
      <c r="L796" s="21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21"/>
    </row>
    <row r="797" spans="2:27" ht="12.75">
      <c r="B797" s="21"/>
      <c r="C797" s="21"/>
      <c r="D797" s="21"/>
      <c r="E797" s="21"/>
      <c r="F797" s="21"/>
      <c r="G797" s="21"/>
      <c r="H797" s="33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1"/>
    </row>
    <row r="798" spans="2:27" ht="12.75">
      <c r="B798" s="21"/>
      <c r="C798" s="21"/>
      <c r="D798" s="21"/>
      <c r="E798" s="21"/>
      <c r="F798" s="21"/>
      <c r="G798" s="21"/>
      <c r="H798" s="33"/>
      <c r="I798" s="21"/>
      <c r="J798" s="21"/>
      <c r="K798" s="21"/>
      <c r="L798" s="21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1"/>
    </row>
    <row r="799" spans="2:27" ht="12.75">
      <c r="B799" s="21"/>
      <c r="C799" s="21"/>
      <c r="D799" s="21"/>
      <c r="E799" s="21"/>
      <c r="F799" s="21"/>
      <c r="G799" s="21"/>
      <c r="H799" s="33"/>
      <c r="I799" s="21"/>
      <c r="J799" s="21"/>
      <c r="K799" s="21"/>
      <c r="L799" s="21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1"/>
    </row>
    <row r="800" spans="2:27" ht="12.75">
      <c r="B800" s="21"/>
      <c r="C800" s="21"/>
      <c r="D800" s="21"/>
      <c r="E800" s="21"/>
      <c r="F800" s="21"/>
      <c r="G800" s="21"/>
      <c r="H800" s="33"/>
      <c r="I800" s="21"/>
      <c r="J800" s="21"/>
      <c r="K800" s="21"/>
      <c r="L800" s="21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1"/>
    </row>
    <row r="801" spans="2:27" ht="12.75">
      <c r="B801" s="21"/>
      <c r="C801" s="21"/>
      <c r="D801" s="21"/>
      <c r="E801" s="21"/>
      <c r="F801" s="21"/>
      <c r="G801" s="21"/>
      <c r="H801" s="33"/>
      <c r="I801" s="21"/>
      <c r="J801" s="21"/>
      <c r="K801" s="21"/>
      <c r="L801" s="21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1"/>
    </row>
    <row r="802" spans="2:27" ht="12.75">
      <c r="B802" s="21"/>
      <c r="C802" s="21"/>
      <c r="D802" s="21"/>
      <c r="E802" s="21"/>
      <c r="F802" s="21"/>
      <c r="G802" s="21"/>
      <c r="H802" s="33"/>
      <c r="I802" s="21"/>
      <c r="J802" s="21"/>
      <c r="K802" s="21"/>
      <c r="L802" s="21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1"/>
    </row>
    <row r="803" spans="2:27" ht="12.75">
      <c r="B803" s="21"/>
      <c r="C803" s="21"/>
      <c r="D803" s="21"/>
      <c r="E803" s="21"/>
      <c r="F803" s="21"/>
      <c r="G803" s="21"/>
      <c r="H803" s="33"/>
      <c r="I803" s="21"/>
      <c r="J803" s="21"/>
      <c r="K803" s="21"/>
      <c r="L803" s="21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1"/>
    </row>
    <row r="804" spans="2:27" ht="12.75">
      <c r="B804" s="21"/>
      <c r="C804" s="21"/>
      <c r="D804" s="21"/>
      <c r="E804" s="21"/>
      <c r="F804" s="21"/>
      <c r="G804" s="21"/>
      <c r="H804" s="33"/>
      <c r="I804" s="21"/>
      <c r="J804" s="21"/>
      <c r="K804" s="21"/>
      <c r="L804" s="21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1"/>
    </row>
    <row r="805" spans="2:27" ht="12.75">
      <c r="B805" s="21"/>
      <c r="C805" s="21"/>
      <c r="D805" s="21"/>
      <c r="E805" s="21"/>
      <c r="F805" s="21"/>
      <c r="G805" s="21"/>
      <c r="H805" s="33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1"/>
    </row>
    <row r="806" spans="2:27" ht="12.75">
      <c r="B806" s="21"/>
      <c r="C806" s="21"/>
      <c r="D806" s="21"/>
      <c r="E806" s="21"/>
      <c r="F806" s="21"/>
      <c r="G806" s="21"/>
      <c r="H806" s="33"/>
      <c r="I806" s="21"/>
      <c r="J806" s="21"/>
      <c r="K806" s="21"/>
      <c r="L806" s="21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1"/>
    </row>
    <row r="807" spans="2:27" ht="12.75">
      <c r="B807" s="21"/>
      <c r="C807" s="21"/>
      <c r="D807" s="21"/>
      <c r="E807" s="21"/>
      <c r="F807" s="21"/>
      <c r="G807" s="21"/>
      <c r="H807" s="33"/>
      <c r="I807" s="21"/>
      <c r="J807" s="21"/>
      <c r="K807" s="21"/>
      <c r="L807" s="21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1"/>
    </row>
    <row r="808" spans="2:27" ht="12.75">
      <c r="B808" s="21"/>
      <c r="C808" s="21"/>
      <c r="D808" s="21"/>
      <c r="E808" s="21"/>
      <c r="F808" s="21"/>
      <c r="G808" s="21"/>
      <c r="H808" s="33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</row>
    <row r="809" spans="2:27" ht="12.75">
      <c r="B809" s="21"/>
      <c r="C809" s="21"/>
      <c r="D809" s="21"/>
      <c r="E809" s="21"/>
      <c r="F809" s="21"/>
      <c r="G809" s="21"/>
      <c r="H809" s="33"/>
      <c r="I809" s="21"/>
      <c r="J809" s="21"/>
      <c r="K809" s="21"/>
      <c r="L809" s="21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1"/>
    </row>
    <row r="810" spans="2:27" ht="12.75">
      <c r="B810" s="21"/>
      <c r="C810" s="21"/>
      <c r="D810" s="21"/>
      <c r="E810" s="21"/>
      <c r="F810" s="21"/>
      <c r="G810" s="21"/>
      <c r="H810" s="33"/>
      <c r="I810" s="21"/>
      <c r="J810" s="21"/>
      <c r="K810" s="21"/>
      <c r="L810" s="21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1"/>
    </row>
    <row r="811" spans="2:27" ht="12.75">
      <c r="B811" s="21"/>
      <c r="C811" s="21"/>
      <c r="D811" s="21"/>
      <c r="E811" s="21"/>
      <c r="F811" s="21"/>
      <c r="G811" s="21"/>
      <c r="H811" s="33"/>
      <c r="I811" s="21"/>
      <c r="J811" s="21"/>
      <c r="K811" s="21"/>
      <c r="L811" s="21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1"/>
    </row>
    <row r="812" spans="2:27" ht="12.75">
      <c r="B812" s="21"/>
      <c r="C812" s="21"/>
      <c r="D812" s="21"/>
      <c r="E812" s="21"/>
      <c r="F812" s="21"/>
      <c r="G812" s="21"/>
      <c r="H812" s="33"/>
      <c r="I812" s="21"/>
      <c r="J812" s="21"/>
      <c r="K812" s="21"/>
      <c r="L812" s="21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1"/>
    </row>
    <row r="813" spans="2:27" ht="12.75">
      <c r="B813" s="21"/>
      <c r="C813" s="21"/>
      <c r="D813" s="21"/>
      <c r="E813" s="21"/>
      <c r="F813" s="21"/>
      <c r="G813" s="21"/>
      <c r="H813" s="33"/>
      <c r="I813" s="21"/>
      <c r="J813" s="21"/>
      <c r="K813" s="21"/>
      <c r="L813" s="21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1"/>
    </row>
    <row r="814" spans="2:27" ht="12.75">
      <c r="B814" s="21"/>
      <c r="C814" s="21"/>
      <c r="D814" s="21"/>
      <c r="E814" s="21"/>
      <c r="F814" s="21"/>
      <c r="G814" s="21"/>
      <c r="H814" s="33"/>
      <c r="I814" s="21"/>
      <c r="J814" s="21"/>
      <c r="K814" s="21"/>
      <c r="L814" s="21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1"/>
    </row>
    <row r="815" spans="2:27" ht="12.75">
      <c r="B815" s="21"/>
      <c r="C815" s="21"/>
      <c r="D815" s="21"/>
      <c r="E815" s="21"/>
      <c r="F815" s="21"/>
      <c r="G815" s="21"/>
      <c r="H815" s="33"/>
      <c r="I815" s="21"/>
      <c r="J815" s="21"/>
      <c r="K815" s="21"/>
      <c r="L815" s="21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1"/>
    </row>
    <row r="816" spans="2:27" ht="12.75">
      <c r="B816" s="21"/>
      <c r="C816" s="21"/>
      <c r="D816" s="21"/>
      <c r="E816" s="21"/>
      <c r="F816" s="21"/>
      <c r="G816" s="21"/>
      <c r="H816" s="33"/>
      <c r="I816" s="21"/>
      <c r="J816" s="21"/>
      <c r="K816" s="21"/>
      <c r="L816" s="21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1"/>
    </row>
    <row r="817" spans="2:27" ht="12.75">
      <c r="B817" s="21"/>
      <c r="C817" s="21"/>
      <c r="D817" s="21"/>
      <c r="E817" s="21"/>
      <c r="F817" s="21"/>
      <c r="G817" s="21"/>
      <c r="H817" s="33"/>
      <c r="I817" s="21"/>
      <c r="J817" s="21"/>
      <c r="K817" s="21"/>
      <c r="L817" s="21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1"/>
    </row>
    <row r="818" spans="2:27" ht="12.75">
      <c r="B818" s="21"/>
      <c r="C818" s="21"/>
      <c r="D818" s="21"/>
      <c r="E818" s="21"/>
      <c r="F818" s="21"/>
      <c r="G818" s="21"/>
      <c r="H818" s="33"/>
      <c r="I818" s="21"/>
      <c r="J818" s="21"/>
      <c r="K818" s="21"/>
      <c r="L818" s="21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1"/>
    </row>
    <row r="819" spans="2:27" ht="12.75">
      <c r="B819" s="21"/>
      <c r="C819" s="21"/>
      <c r="D819" s="21"/>
      <c r="E819" s="21"/>
      <c r="F819" s="21"/>
      <c r="G819" s="21"/>
      <c r="H819" s="33"/>
      <c r="I819" s="21"/>
      <c r="J819" s="21"/>
      <c r="K819" s="21"/>
      <c r="L819" s="21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1"/>
    </row>
    <row r="820" spans="2:27" ht="12.75">
      <c r="B820" s="21"/>
      <c r="C820" s="21"/>
      <c r="D820" s="21"/>
      <c r="E820" s="21"/>
      <c r="F820" s="21"/>
      <c r="G820" s="21"/>
      <c r="H820" s="33"/>
      <c r="I820" s="21"/>
      <c r="J820" s="21"/>
      <c r="K820" s="21"/>
      <c r="L820" s="21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1"/>
    </row>
    <row r="821" spans="2:27" ht="12.75">
      <c r="B821" s="21"/>
      <c r="C821" s="21"/>
      <c r="D821" s="21"/>
      <c r="E821" s="21"/>
      <c r="F821" s="21"/>
      <c r="G821" s="21"/>
      <c r="H821" s="33"/>
      <c r="I821" s="21"/>
      <c r="J821" s="21"/>
      <c r="K821" s="21"/>
      <c r="L821" s="21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1"/>
    </row>
    <row r="822" spans="2:27" ht="12.75">
      <c r="B822" s="21"/>
      <c r="C822" s="21"/>
      <c r="D822" s="21"/>
      <c r="E822" s="21"/>
      <c r="F822" s="21"/>
      <c r="G822" s="21"/>
      <c r="H822" s="33"/>
      <c r="I822" s="21"/>
      <c r="J822" s="21"/>
      <c r="K822" s="21"/>
      <c r="L822" s="21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1"/>
    </row>
    <row r="823" spans="2:27" ht="12.75">
      <c r="B823" s="21"/>
      <c r="C823" s="21"/>
      <c r="D823" s="21"/>
      <c r="E823" s="21"/>
      <c r="F823" s="21"/>
      <c r="G823" s="21"/>
      <c r="H823" s="33"/>
      <c r="I823" s="21"/>
      <c r="J823" s="21"/>
      <c r="K823" s="21"/>
      <c r="L823" s="21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1"/>
    </row>
    <row r="824" spans="2:27" ht="12.75">
      <c r="B824" s="21"/>
      <c r="C824" s="21"/>
      <c r="D824" s="21"/>
      <c r="E824" s="21"/>
      <c r="F824" s="21"/>
      <c r="G824" s="21"/>
      <c r="H824" s="33"/>
      <c r="I824" s="21"/>
      <c r="J824" s="21"/>
      <c r="K824" s="21"/>
      <c r="L824" s="21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1"/>
    </row>
    <row r="825" spans="2:27" ht="12.75">
      <c r="B825" s="21"/>
      <c r="C825" s="21"/>
      <c r="D825" s="21"/>
      <c r="E825" s="21"/>
      <c r="F825" s="21"/>
      <c r="G825" s="21"/>
      <c r="H825" s="33"/>
      <c r="I825" s="21"/>
      <c r="J825" s="21"/>
      <c r="K825" s="21"/>
      <c r="L825" s="21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1"/>
    </row>
    <row r="826" spans="2:27" ht="12.75">
      <c r="B826" s="21"/>
      <c r="C826" s="21"/>
      <c r="D826" s="21"/>
      <c r="E826" s="21"/>
      <c r="F826" s="21"/>
      <c r="G826" s="21"/>
      <c r="H826" s="33"/>
      <c r="I826" s="21"/>
      <c r="J826" s="21"/>
      <c r="K826" s="21"/>
      <c r="L826" s="21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1"/>
    </row>
    <row r="827" spans="2:27" ht="12.75">
      <c r="B827" s="21"/>
      <c r="C827" s="21"/>
      <c r="D827" s="21"/>
      <c r="E827" s="21"/>
      <c r="F827" s="21"/>
      <c r="G827" s="21"/>
      <c r="H827" s="33"/>
      <c r="I827" s="21"/>
      <c r="J827" s="21"/>
      <c r="K827" s="21"/>
      <c r="L827" s="21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1"/>
    </row>
    <row r="828" spans="2:27" ht="12.75">
      <c r="B828" s="21"/>
      <c r="C828" s="21"/>
      <c r="D828" s="21"/>
      <c r="E828" s="21"/>
      <c r="F828" s="21"/>
      <c r="G828" s="21"/>
      <c r="H828" s="33"/>
      <c r="I828" s="21"/>
      <c r="J828" s="21"/>
      <c r="K828" s="21"/>
      <c r="L828" s="21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1"/>
    </row>
    <row r="829" spans="2:27" ht="12.75">
      <c r="B829" s="21"/>
      <c r="C829" s="21"/>
      <c r="D829" s="21"/>
      <c r="E829" s="21"/>
      <c r="F829" s="21"/>
      <c r="G829" s="21"/>
      <c r="H829" s="33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1"/>
    </row>
    <row r="830" spans="2:27" ht="12.75">
      <c r="B830" s="21"/>
      <c r="C830" s="21"/>
      <c r="D830" s="21"/>
      <c r="E830" s="21"/>
      <c r="F830" s="21"/>
      <c r="G830" s="21"/>
      <c r="H830" s="33"/>
      <c r="I830" s="21"/>
      <c r="J830" s="21"/>
      <c r="K830" s="21"/>
      <c r="L830" s="21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1"/>
    </row>
    <row r="831" spans="2:27" ht="12.75">
      <c r="B831" s="21"/>
      <c r="C831" s="21"/>
      <c r="D831" s="21"/>
      <c r="E831" s="21"/>
      <c r="F831" s="21"/>
      <c r="G831" s="21"/>
      <c r="H831" s="33"/>
      <c r="I831" s="21"/>
      <c r="J831" s="21"/>
      <c r="K831" s="21"/>
      <c r="L831" s="21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1"/>
    </row>
    <row r="832" spans="2:27" ht="12.75">
      <c r="B832" s="21"/>
      <c r="C832" s="21"/>
      <c r="D832" s="21"/>
      <c r="E832" s="21"/>
      <c r="F832" s="21"/>
      <c r="G832" s="21"/>
      <c r="H832" s="33"/>
      <c r="I832" s="21"/>
      <c r="J832" s="21"/>
      <c r="K832" s="21"/>
      <c r="L832" s="21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1"/>
    </row>
    <row r="833" spans="2:27" ht="12.75">
      <c r="B833" s="21"/>
      <c r="C833" s="21"/>
      <c r="D833" s="21"/>
      <c r="E833" s="21"/>
      <c r="F833" s="21"/>
      <c r="G833" s="21"/>
      <c r="H833" s="33"/>
      <c r="I833" s="21"/>
      <c r="J833" s="21"/>
      <c r="K833" s="21"/>
      <c r="L833" s="21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1"/>
    </row>
    <row r="834" spans="2:27" ht="12.75">
      <c r="B834" s="21"/>
      <c r="C834" s="21"/>
      <c r="D834" s="21"/>
      <c r="E834" s="21"/>
      <c r="F834" s="21"/>
      <c r="G834" s="21"/>
      <c r="H834" s="33"/>
      <c r="I834" s="21"/>
      <c r="J834" s="21"/>
      <c r="K834" s="21"/>
      <c r="L834" s="21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1"/>
    </row>
    <row r="835" spans="2:27" ht="12.75">
      <c r="B835" s="21"/>
      <c r="C835" s="21"/>
      <c r="D835" s="21"/>
      <c r="E835" s="21"/>
      <c r="F835" s="21"/>
      <c r="G835" s="21"/>
      <c r="H835" s="33"/>
      <c r="I835" s="21"/>
      <c r="J835" s="21"/>
      <c r="K835" s="21"/>
      <c r="L835" s="21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1"/>
    </row>
    <row r="836" spans="2:27" ht="12.75">
      <c r="B836" s="21"/>
      <c r="C836" s="21"/>
      <c r="D836" s="21"/>
      <c r="E836" s="21"/>
      <c r="F836" s="21"/>
      <c r="G836" s="21"/>
      <c r="H836" s="33"/>
      <c r="I836" s="21"/>
      <c r="J836" s="21"/>
      <c r="K836" s="21"/>
      <c r="L836" s="21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1"/>
    </row>
    <row r="837" spans="2:27" ht="12.75">
      <c r="B837" s="21"/>
      <c r="C837" s="21"/>
      <c r="D837" s="21"/>
      <c r="E837" s="21"/>
      <c r="F837" s="21"/>
      <c r="G837" s="21"/>
      <c r="H837" s="33"/>
      <c r="I837" s="21"/>
      <c r="J837" s="21"/>
      <c r="K837" s="21"/>
      <c r="L837" s="21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1"/>
    </row>
    <row r="838" spans="2:27" ht="12.75">
      <c r="B838" s="21"/>
      <c r="C838" s="21"/>
      <c r="D838" s="21"/>
      <c r="E838" s="21"/>
      <c r="F838" s="21"/>
      <c r="G838" s="21"/>
      <c r="H838" s="33"/>
      <c r="I838" s="21"/>
      <c r="J838" s="21"/>
      <c r="K838" s="21"/>
      <c r="L838" s="21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1"/>
    </row>
    <row r="839" spans="2:27" ht="12.75">
      <c r="B839" s="21"/>
      <c r="C839" s="21"/>
      <c r="D839" s="21"/>
      <c r="E839" s="21"/>
      <c r="F839" s="21"/>
      <c r="G839" s="21"/>
      <c r="H839" s="33"/>
      <c r="I839" s="21"/>
      <c r="J839" s="21"/>
      <c r="K839" s="21"/>
      <c r="L839" s="21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1"/>
    </row>
    <row r="840" spans="2:27" ht="12.75">
      <c r="B840" s="21"/>
      <c r="C840" s="21"/>
      <c r="D840" s="21"/>
      <c r="E840" s="21"/>
      <c r="F840" s="21"/>
      <c r="G840" s="21"/>
      <c r="H840" s="33"/>
      <c r="I840" s="21"/>
      <c r="J840" s="21"/>
      <c r="K840" s="21"/>
      <c r="L840" s="21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1"/>
    </row>
    <row r="841" spans="2:27" ht="12.75">
      <c r="B841" s="21"/>
      <c r="C841" s="21"/>
      <c r="D841" s="21"/>
      <c r="E841" s="21"/>
      <c r="F841" s="21"/>
      <c r="G841" s="21"/>
      <c r="H841" s="33"/>
      <c r="I841" s="21"/>
      <c r="J841" s="21"/>
      <c r="K841" s="21"/>
      <c r="L841" s="21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1"/>
    </row>
    <row r="842" spans="2:27" ht="12.75">
      <c r="B842" s="21"/>
      <c r="C842" s="21"/>
      <c r="D842" s="21"/>
      <c r="E842" s="21"/>
      <c r="F842" s="21"/>
      <c r="G842" s="21"/>
      <c r="H842" s="33"/>
      <c r="I842" s="21"/>
      <c r="J842" s="21"/>
      <c r="K842" s="21"/>
      <c r="L842" s="21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1"/>
    </row>
    <row r="843" spans="2:27" ht="12.75">
      <c r="B843" s="21"/>
      <c r="C843" s="21"/>
      <c r="D843" s="21"/>
      <c r="E843" s="21"/>
      <c r="F843" s="21"/>
      <c r="G843" s="21"/>
      <c r="H843" s="33"/>
      <c r="I843" s="21"/>
      <c r="J843" s="21"/>
      <c r="K843" s="21"/>
      <c r="L843" s="21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1"/>
    </row>
    <row r="844" spans="2:27" ht="12.75">
      <c r="B844" s="21"/>
      <c r="C844" s="21"/>
      <c r="D844" s="21"/>
      <c r="E844" s="21"/>
      <c r="F844" s="21"/>
      <c r="G844" s="21"/>
      <c r="H844" s="33"/>
      <c r="I844" s="21"/>
      <c r="J844" s="21"/>
      <c r="K844" s="21"/>
      <c r="L844" s="21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1"/>
    </row>
    <row r="845" spans="2:27" ht="12.75">
      <c r="B845" s="21"/>
      <c r="C845" s="21"/>
      <c r="D845" s="21"/>
      <c r="E845" s="21"/>
      <c r="F845" s="21"/>
      <c r="G845" s="21"/>
      <c r="H845" s="33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1"/>
    </row>
    <row r="846" spans="2:27" ht="12.75">
      <c r="B846" s="21"/>
      <c r="C846" s="21"/>
      <c r="D846" s="21"/>
      <c r="E846" s="21"/>
      <c r="F846" s="21"/>
      <c r="G846" s="21"/>
      <c r="H846" s="33"/>
      <c r="I846" s="21"/>
      <c r="J846" s="21"/>
      <c r="K846" s="21"/>
      <c r="L846" s="21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1"/>
    </row>
    <row r="847" spans="2:27" ht="12.75">
      <c r="B847" s="21"/>
      <c r="C847" s="21"/>
      <c r="D847" s="21"/>
      <c r="E847" s="21"/>
      <c r="F847" s="21"/>
      <c r="G847" s="21"/>
      <c r="H847" s="33"/>
      <c r="I847" s="21"/>
      <c r="J847" s="21"/>
      <c r="K847" s="21"/>
      <c r="L847" s="21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1"/>
    </row>
    <row r="848" spans="2:27" ht="12.75">
      <c r="B848" s="21"/>
      <c r="C848" s="21"/>
      <c r="D848" s="21"/>
      <c r="E848" s="21"/>
      <c r="F848" s="21"/>
      <c r="G848" s="21"/>
      <c r="H848" s="33"/>
      <c r="I848" s="21"/>
      <c r="J848" s="21"/>
      <c r="K848" s="21"/>
      <c r="L848" s="21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1"/>
    </row>
    <row r="849" spans="2:27" ht="12.75">
      <c r="B849" s="21"/>
      <c r="C849" s="21"/>
      <c r="D849" s="21"/>
      <c r="E849" s="21"/>
      <c r="F849" s="21"/>
      <c r="G849" s="21"/>
      <c r="H849" s="33"/>
      <c r="I849" s="21"/>
      <c r="J849" s="21"/>
      <c r="K849" s="21"/>
      <c r="L849" s="21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1"/>
    </row>
    <row r="850" spans="2:27" ht="12.75">
      <c r="B850" s="21"/>
      <c r="C850" s="21"/>
      <c r="D850" s="21"/>
      <c r="E850" s="21"/>
      <c r="F850" s="21"/>
      <c r="G850" s="21"/>
      <c r="H850" s="33"/>
      <c r="I850" s="21"/>
      <c r="J850" s="21"/>
      <c r="K850" s="21"/>
      <c r="L850" s="21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1"/>
    </row>
    <row r="851" spans="2:27" ht="12.75">
      <c r="B851" s="21"/>
      <c r="C851" s="21"/>
      <c r="D851" s="21"/>
      <c r="E851" s="21"/>
      <c r="F851" s="21"/>
      <c r="G851" s="21"/>
      <c r="H851" s="33"/>
      <c r="I851" s="21"/>
      <c r="J851" s="21"/>
      <c r="K851" s="21"/>
      <c r="L851" s="21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</row>
    <row r="852" spans="2:27" ht="12.75">
      <c r="B852" s="21"/>
      <c r="C852" s="21"/>
      <c r="D852" s="21"/>
      <c r="E852" s="21"/>
      <c r="F852" s="21"/>
      <c r="G852" s="21"/>
      <c r="H852" s="33"/>
      <c r="I852" s="21"/>
      <c r="J852" s="21"/>
      <c r="K852" s="21"/>
      <c r="L852" s="21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</row>
    <row r="853" spans="2:27" ht="12.75">
      <c r="B853" s="21"/>
      <c r="C853" s="21"/>
      <c r="D853" s="21"/>
      <c r="E853" s="21"/>
      <c r="F853" s="21"/>
      <c r="G853" s="21"/>
      <c r="H853" s="33"/>
      <c r="I853" s="21"/>
      <c r="J853" s="21"/>
      <c r="K853" s="21"/>
      <c r="L853" s="21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</row>
    <row r="854" spans="2:27" ht="12.75">
      <c r="B854" s="21"/>
      <c r="C854" s="21"/>
      <c r="D854" s="21"/>
      <c r="E854" s="21"/>
      <c r="F854" s="21"/>
      <c r="G854" s="21"/>
      <c r="H854" s="33"/>
      <c r="I854" s="21"/>
      <c r="J854" s="21"/>
      <c r="K854" s="21"/>
      <c r="L854" s="21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</row>
    <row r="855" spans="2:27" ht="12.75">
      <c r="B855" s="21"/>
      <c r="C855" s="21"/>
      <c r="D855" s="21"/>
      <c r="E855" s="21"/>
      <c r="F855" s="21"/>
      <c r="G855" s="21"/>
      <c r="H855" s="33"/>
      <c r="I855" s="21"/>
      <c r="J855" s="21"/>
      <c r="K855" s="21"/>
      <c r="L855" s="21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</row>
    <row r="856" spans="2:27" ht="12.75">
      <c r="B856" s="21"/>
      <c r="C856" s="21"/>
      <c r="D856" s="21"/>
      <c r="E856" s="21"/>
      <c r="F856" s="21"/>
      <c r="G856" s="21"/>
      <c r="H856" s="33"/>
      <c r="I856" s="21"/>
      <c r="J856" s="21"/>
      <c r="K856" s="21"/>
      <c r="L856" s="21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</row>
    <row r="857" spans="2:27" ht="12.75">
      <c r="B857" s="21"/>
      <c r="C857" s="21"/>
      <c r="D857" s="21"/>
      <c r="E857" s="21"/>
      <c r="F857" s="21"/>
      <c r="G857" s="21"/>
      <c r="H857" s="33"/>
      <c r="I857" s="21"/>
      <c r="J857" s="21"/>
      <c r="K857" s="21"/>
      <c r="L857" s="21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</row>
    <row r="858" spans="2:27" ht="12.75">
      <c r="B858" s="21"/>
      <c r="C858" s="21"/>
      <c r="D858" s="21"/>
      <c r="E858" s="21"/>
      <c r="F858" s="21"/>
      <c r="G858" s="21"/>
      <c r="H858" s="33"/>
      <c r="I858" s="21"/>
      <c r="J858" s="21"/>
      <c r="K858" s="21"/>
      <c r="L858" s="21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</row>
    <row r="859" spans="2:27" ht="12.75">
      <c r="B859" s="21"/>
      <c r="C859" s="21"/>
      <c r="D859" s="21"/>
      <c r="E859" s="21"/>
      <c r="F859" s="21"/>
      <c r="G859" s="21"/>
      <c r="H859" s="33"/>
      <c r="I859" s="21"/>
      <c r="J859" s="21"/>
      <c r="K859" s="21"/>
      <c r="L859" s="21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</row>
    <row r="860" spans="2:27" ht="12.75">
      <c r="B860" s="21"/>
      <c r="C860" s="21"/>
      <c r="D860" s="21"/>
      <c r="E860" s="21"/>
      <c r="F860" s="21"/>
      <c r="G860" s="21"/>
      <c r="H860" s="33"/>
      <c r="I860" s="21"/>
      <c r="J860" s="21"/>
      <c r="K860" s="21"/>
      <c r="L860" s="21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</row>
    <row r="861" spans="2:27" ht="12.75">
      <c r="B861" s="21"/>
      <c r="C861" s="21"/>
      <c r="D861" s="21"/>
      <c r="E861" s="21"/>
      <c r="F861" s="21"/>
      <c r="G861" s="21"/>
      <c r="H861" s="33"/>
      <c r="I861" s="21"/>
      <c r="J861" s="21"/>
      <c r="K861" s="21"/>
      <c r="L861" s="21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1"/>
    </row>
    <row r="862" spans="2:27" ht="12.75">
      <c r="B862" s="21"/>
      <c r="C862" s="21"/>
      <c r="D862" s="21"/>
      <c r="E862" s="21"/>
      <c r="F862" s="21"/>
      <c r="G862" s="21"/>
      <c r="H862" s="33"/>
      <c r="I862" s="21"/>
      <c r="J862" s="21"/>
      <c r="K862" s="21"/>
      <c r="L862" s="21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1"/>
    </row>
    <row r="863" spans="2:27" ht="12.75">
      <c r="B863" s="21"/>
      <c r="C863" s="21"/>
      <c r="D863" s="21"/>
      <c r="E863" s="21"/>
      <c r="F863" s="21"/>
      <c r="G863" s="21"/>
      <c r="H863" s="33"/>
      <c r="I863" s="21"/>
      <c r="J863" s="21"/>
      <c r="K863" s="21"/>
      <c r="L863" s="21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21"/>
    </row>
    <row r="864" spans="2:27" ht="12.75">
      <c r="B864" s="21"/>
      <c r="C864" s="21"/>
      <c r="D864" s="21"/>
      <c r="E864" s="21"/>
      <c r="F864" s="21"/>
      <c r="G864" s="21"/>
      <c r="H864" s="33"/>
      <c r="I864" s="21"/>
      <c r="J864" s="21"/>
      <c r="K864" s="21"/>
      <c r="L864" s="21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</row>
    <row r="865" spans="2:27" ht="12.75">
      <c r="B865" s="21"/>
      <c r="C865" s="21"/>
      <c r="D865" s="21"/>
      <c r="E865" s="21"/>
      <c r="F865" s="21"/>
      <c r="G865" s="21"/>
      <c r="H865" s="33"/>
      <c r="I865" s="21"/>
      <c r="J865" s="21"/>
      <c r="K865" s="21"/>
      <c r="L865" s="21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</row>
    <row r="866" spans="2:27" ht="12.75">
      <c r="B866" s="21"/>
      <c r="C866" s="21"/>
      <c r="D866" s="21"/>
      <c r="E866" s="21"/>
      <c r="F866" s="21"/>
      <c r="G866" s="21"/>
      <c r="H866" s="33"/>
      <c r="I866" s="21"/>
      <c r="J866" s="21"/>
      <c r="K866" s="21"/>
      <c r="L866" s="21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1"/>
    </row>
    <row r="867" spans="2:27" ht="12.75">
      <c r="B867" s="21"/>
      <c r="C867" s="21"/>
      <c r="D867" s="21"/>
      <c r="E867" s="21"/>
      <c r="F867" s="21"/>
      <c r="G867" s="21"/>
      <c r="H867" s="33"/>
      <c r="I867" s="21"/>
      <c r="J867" s="21"/>
      <c r="K867" s="21"/>
      <c r="L867" s="21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1"/>
    </row>
    <row r="868" spans="2:27" ht="12.75">
      <c r="B868" s="21"/>
      <c r="C868" s="21"/>
      <c r="D868" s="21"/>
      <c r="E868" s="21"/>
      <c r="F868" s="21"/>
      <c r="G868" s="21"/>
      <c r="H868" s="33"/>
      <c r="I868" s="21"/>
      <c r="J868" s="21"/>
      <c r="K868" s="21"/>
      <c r="L868" s="21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21"/>
    </row>
    <row r="869" spans="2:27" ht="12.75">
      <c r="B869" s="21"/>
      <c r="C869" s="21"/>
      <c r="D869" s="21"/>
      <c r="E869" s="21"/>
      <c r="F869" s="21"/>
      <c r="G869" s="21"/>
      <c r="H869" s="33"/>
      <c r="I869" s="21"/>
      <c r="J869" s="21"/>
      <c r="K869" s="21"/>
      <c r="L869" s="21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1"/>
    </row>
    <row r="870" spans="2:27" ht="12.75">
      <c r="B870" s="21"/>
      <c r="C870" s="21"/>
      <c r="D870" s="21"/>
      <c r="E870" s="21"/>
      <c r="F870" s="21"/>
      <c r="G870" s="21"/>
      <c r="H870" s="33"/>
      <c r="I870" s="21"/>
      <c r="J870" s="21"/>
      <c r="K870" s="21"/>
      <c r="L870" s="21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1"/>
    </row>
    <row r="871" spans="2:27" ht="12.75">
      <c r="B871" s="21"/>
      <c r="C871" s="21"/>
      <c r="D871" s="21"/>
      <c r="E871" s="21"/>
      <c r="F871" s="21"/>
      <c r="G871" s="21"/>
      <c r="H871" s="33"/>
      <c r="I871" s="21"/>
      <c r="J871" s="21"/>
      <c r="K871" s="21"/>
      <c r="L871" s="21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1"/>
    </row>
    <row r="872" spans="2:27" ht="12.75">
      <c r="B872" s="21"/>
      <c r="C872" s="21"/>
      <c r="D872" s="21"/>
      <c r="E872" s="21"/>
      <c r="F872" s="21"/>
      <c r="G872" s="21"/>
      <c r="H872" s="33"/>
      <c r="I872" s="21"/>
      <c r="J872" s="21"/>
      <c r="K872" s="21"/>
      <c r="L872" s="21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1"/>
    </row>
    <row r="873" spans="2:27" ht="12.75">
      <c r="B873" s="21"/>
      <c r="C873" s="21"/>
      <c r="D873" s="21"/>
      <c r="E873" s="21"/>
      <c r="F873" s="21"/>
      <c r="G873" s="21"/>
      <c r="H873" s="33"/>
      <c r="I873" s="21"/>
      <c r="J873" s="21"/>
      <c r="K873" s="21"/>
      <c r="L873" s="21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1"/>
    </row>
    <row r="874" spans="2:27" ht="12.75">
      <c r="B874" s="21"/>
      <c r="C874" s="21"/>
      <c r="D874" s="21"/>
      <c r="E874" s="21"/>
      <c r="F874" s="21"/>
      <c r="G874" s="21"/>
      <c r="H874" s="33"/>
      <c r="I874" s="21"/>
      <c r="J874" s="21"/>
      <c r="K874" s="21"/>
      <c r="L874" s="21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1"/>
    </row>
    <row r="875" spans="2:27" ht="12.75">
      <c r="B875" s="21"/>
      <c r="C875" s="21"/>
      <c r="D875" s="21"/>
      <c r="E875" s="21"/>
      <c r="F875" s="21"/>
      <c r="G875" s="21"/>
      <c r="H875" s="33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</row>
    <row r="876" spans="2:27" ht="12.75">
      <c r="B876" s="21"/>
      <c r="C876" s="21"/>
      <c r="D876" s="21"/>
      <c r="E876" s="21"/>
      <c r="F876" s="21"/>
      <c r="G876" s="21"/>
      <c r="H876" s="33"/>
      <c r="I876" s="21"/>
      <c r="J876" s="21"/>
      <c r="K876" s="21"/>
      <c r="L876" s="21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1"/>
    </row>
    <row r="877" spans="2:27" ht="12.75">
      <c r="B877" s="21"/>
      <c r="C877" s="21"/>
      <c r="D877" s="21"/>
      <c r="E877" s="21"/>
      <c r="F877" s="21"/>
      <c r="G877" s="21"/>
      <c r="H877" s="33"/>
      <c r="I877" s="21"/>
      <c r="J877" s="21"/>
      <c r="K877" s="21"/>
      <c r="L877" s="21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1"/>
    </row>
    <row r="878" spans="2:27" ht="12.75">
      <c r="B878" s="21"/>
      <c r="C878" s="21"/>
      <c r="D878" s="21"/>
      <c r="E878" s="21"/>
      <c r="F878" s="21"/>
      <c r="G878" s="21"/>
      <c r="H878" s="33"/>
      <c r="I878" s="21"/>
      <c r="J878" s="21"/>
      <c r="K878" s="21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</row>
    <row r="879" spans="2:27" ht="12.75">
      <c r="B879" s="21"/>
      <c r="C879" s="21"/>
      <c r="D879" s="21"/>
      <c r="E879" s="21"/>
      <c r="F879" s="21"/>
      <c r="G879" s="21"/>
      <c r="H879" s="33"/>
      <c r="I879" s="21"/>
      <c r="J879" s="21"/>
      <c r="K879" s="21"/>
      <c r="L879" s="21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1"/>
    </row>
    <row r="880" spans="2:27" ht="12.75">
      <c r="B880" s="21"/>
      <c r="C880" s="21"/>
      <c r="D880" s="21"/>
      <c r="E880" s="21"/>
      <c r="F880" s="21"/>
      <c r="G880" s="21"/>
      <c r="H880" s="33"/>
      <c r="I880" s="21"/>
      <c r="J880" s="21"/>
      <c r="K880" s="21"/>
      <c r="L880" s="21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</row>
    <row r="881" spans="2:27" ht="12.75">
      <c r="B881" s="21"/>
      <c r="C881" s="21"/>
      <c r="D881" s="21"/>
      <c r="E881" s="21"/>
      <c r="F881" s="21"/>
      <c r="G881" s="21"/>
      <c r="H881" s="33"/>
      <c r="I881" s="21"/>
      <c r="J881" s="21"/>
      <c r="K881" s="21"/>
      <c r="L881" s="21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</row>
    <row r="882" spans="2:27" ht="12.75">
      <c r="B882" s="21"/>
      <c r="C882" s="21"/>
      <c r="D882" s="21"/>
      <c r="E882" s="21"/>
      <c r="F882" s="21"/>
      <c r="G882" s="21"/>
      <c r="H882" s="33"/>
      <c r="I882" s="21"/>
      <c r="J882" s="21"/>
      <c r="K882" s="21"/>
      <c r="L882" s="21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1"/>
    </row>
    <row r="883" spans="2:27" ht="12.75">
      <c r="B883" s="21"/>
      <c r="C883" s="21"/>
      <c r="D883" s="21"/>
      <c r="E883" s="21"/>
      <c r="F883" s="21"/>
      <c r="G883" s="21"/>
      <c r="H883" s="33"/>
      <c r="I883" s="21"/>
      <c r="J883" s="21"/>
      <c r="K883" s="21"/>
      <c r="L883" s="21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1"/>
    </row>
    <row r="884" spans="2:27" ht="12.75">
      <c r="B884" s="21"/>
      <c r="C884" s="21"/>
      <c r="D884" s="21"/>
      <c r="E884" s="21"/>
      <c r="F884" s="21"/>
      <c r="G884" s="21"/>
      <c r="H884" s="33"/>
      <c r="I884" s="21"/>
      <c r="J884" s="21"/>
      <c r="K884" s="21"/>
      <c r="L884" s="21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1"/>
    </row>
    <row r="885" spans="2:27" ht="12.75">
      <c r="B885" s="21"/>
      <c r="C885" s="21"/>
      <c r="D885" s="21"/>
      <c r="E885" s="21"/>
      <c r="F885" s="21"/>
      <c r="G885" s="21"/>
      <c r="H885" s="33"/>
      <c r="I885" s="21"/>
      <c r="J885" s="21"/>
      <c r="K885" s="21"/>
      <c r="L885" s="21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1"/>
    </row>
    <row r="886" spans="2:27" ht="12.75">
      <c r="B886" s="21"/>
      <c r="C886" s="21"/>
      <c r="D886" s="21"/>
      <c r="E886" s="21"/>
      <c r="F886" s="21"/>
      <c r="G886" s="21"/>
      <c r="H886" s="33"/>
      <c r="I886" s="21"/>
      <c r="J886" s="21"/>
      <c r="K886" s="21"/>
      <c r="L886" s="21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1"/>
    </row>
    <row r="887" spans="2:27" ht="12.75">
      <c r="B887" s="21"/>
      <c r="C887" s="21"/>
      <c r="D887" s="21"/>
      <c r="E887" s="21"/>
      <c r="F887" s="21"/>
      <c r="G887" s="21"/>
      <c r="H887" s="33"/>
      <c r="I887" s="21"/>
      <c r="J887" s="21"/>
      <c r="K887" s="21"/>
      <c r="L887" s="21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1"/>
    </row>
    <row r="888" spans="2:27" ht="12.75">
      <c r="B888" s="21"/>
      <c r="C888" s="21"/>
      <c r="D888" s="21"/>
      <c r="E888" s="21"/>
      <c r="F888" s="21"/>
      <c r="G888" s="21"/>
      <c r="H888" s="33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1"/>
    </row>
    <row r="889" spans="2:27" ht="12.75">
      <c r="B889" s="21"/>
      <c r="C889" s="21"/>
      <c r="D889" s="21"/>
      <c r="E889" s="21"/>
      <c r="F889" s="21"/>
      <c r="G889" s="21"/>
      <c r="H889" s="33"/>
      <c r="I889" s="21"/>
      <c r="J889" s="21"/>
      <c r="K889" s="21"/>
      <c r="L889" s="21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1"/>
    </row>
    <row r="890" spans="2:27" ht="12.75">
      <c r="B890" s="21"/>
      <c r="C890" s="21"/>
      <c r="D890" s="21"/>
      <c r="E890" s="21"/>
      <c r="F890" s="21"/>
      <c r="G890" s="21"/>
      <c r="H890" s="33"/>
      <c r="I890" s="21"/>
      <c r="J890" s="21"/>
      <c r="K890" s="21"/>
      <c r="L890" s="21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1"/>
    </row>
    <row r="891" spans="2:27" ht="12.75">
      <c r="B891" s="21"/>
      <c r="C891" s="21"/>
      <c r="D891" s="21"/>
      <c r="E891" s="21"/>
      <c r="F891" s="21"/>
      <c r="G891" s="21"/>
      <c r="H891" s="33"/>
      <c r="I891" s="21"/>
      <c r="J891" s="21"/>
      <c r="K891" s="21"/>
      <c r="L891" s="21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1"/>
    </row>
    <row r="892" spans="2:27" ht="12.75">
      <c r="B892" s="21"/>
      <c r="C892" s="21"/>
      <c r="D892" s="21"/>
      <c r="E892" s="21"/>
      <c r="F892" s="21"/>
      <c r="G892" s="21"/>
      <c r="H892" s="33"/>
      <c r="I892" s="21"/>
      <c r="J892" s="21"/>
      <c r="K892" s="21"/>
      <c r="L892" s="21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1"/>
    </row>
    <row r="893" spans="2:27" ht="12.75">
      <c r="B893" s="21"/>
      <c r="C893" s="21"/>
      <c r="D893" s="21"/>
      <c r="E893" s="21"/>
      <c r="F893" s="21"/>
      <c r="G893" s="21"/>
      <c r="H893" s="33"/>
      <c r="I893" s="21"/>
      <c r="J893" s="21"/>
      <c r="K893" s="21"/>
      <c r="L893" s="21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1"/>
    </row>
    <row r="894" spans="2:27" ht="12.75">
      <c r="B894" s="21"/>
      <c r="C894" s="21"/>
      <c r="D894" s="21"/>
      <c r="E894" s="21"/>
      <c r="F894" s="21"/>
      <c r="G894" s="21"/>
      <c r="H894" s="33"/>
      <c r="I894" s="21"/>
      <c r="J894" s="21"/>
      <c r="K894" s="21"/>
      <c r="L894" s="21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1"/>
    </row>
    <row r="895" spans="2:27" ht="12.75">
      <c r="B895" s="21"/>
      <c r="C895" s="21"/>
      <c r="D895" s="21"/>
      <c r="E895" s="21"/>
      <c r="F895" s="21"/>
      <c r="G895" s="21"/>
      <c r="H895" s="33"/>
      <c r="I895" s="21"/>
      <c r="J895" s="21"/>
      <c r="K895" s="21"/>
      <c r="L895" s="21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1"/>
    </row>
    <row r="896" spans="2:27" ht="12.75">
      <c r="B896" s="21"/>
      <c r="C896" s="21"/>
      <c r="D896" s="21"/>
      <c r="E896" s="21"/>
      <c r="F896" s="21"/>
      <c r="G896" s="21"/>
      <c r="H896" s="33"/>
      <c r="I896" s="21"/>
      <c r="J896" s="21"/>
      <c r="K896" s="21"/>
      <c r="L896" s="21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1"/>
    </row>
    <row r="897" spans="2:27" ht="12.75">
      <c r="B897" s="21"/>
      <c r="C897" s="21"/>
      <c r="D897" s="21"/>
      <c r="E897" s="21"/>
      <c r="F897" s="21"/>
      <c r="G897" s="21"/>
      <c r="H897" s="33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1"/>
    </row>
    <row r="898" spans="2:27" ht="12.75">
      <c r="B898" s="21"/>
      <c r="C898" s="21"/>
      <c r="D898" s="21"/>
      <c r="E898" s="21"/>
      <c r="F898" s="21"/>
      <c r="G898" s="21"/>
      <c r="H898" s="33"/>
      <c r="I898" s="21"/>
      <c r="J898" s="21"/>
      <c r="K898" s="21"/>
      <c r="L898" s="21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1"/>
    </row>
    <row r="899" spans="2:27" ht="12.75">
      <c r="B899" s="21"/>
      <c r="C899" s="21"/>
      <c r="D899" s="21"/>
      <c r="E899" s="21"/>
      <c r="F899" s="21"/>
      <c r="G899" s="21"/>
      <c r="H899" s="33"/>
      <c r="I899" s="21"/>
      <c r="J899" s="21"/>
      <c r="K899" s="21"/>
      <c r="L899" s="21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1"/>
    </row>
    <row r="900" spans="2:27" ht="12.75">
      <c r="B900" s="21"/>
      <c r="C900" s="21"/>
      <c r="D900" s="21"/>
      <c r="E900" s="21"/>
      <c r="F900" s="21"/>
      <c r="G900" s="21"/>
      <c r="H900" s="33"/>
      <c r="I900" s="21"/>
      <c r="J900" s="21"/>
      <c r="K900" s="21"/>
      <c r="L900" s="21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1"/>
    </row>
    <row r="901" spans="2:27" ht="12.75">
      <c r="B901" s="21"/>
      <c r="C901" s="21"/>
      <c r="D901" s="21"/>
      <c r="E901" s="21"/>
      <c r="F901" s="21"/>
      <c r="G901" s="21"/>
      <c r="H901" s="33"/>
      <c r="I901" s="21"/>
      <c r="J901" s="21"/>
      <c r="K901" s="21"/>
      <c r="L901" s="21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1"/>
    </row>
    <row r="902" spans="2:27" ht="12.75">
      <c r="B902" s="21"/>
      <c r="C902" s="21"/>
      <c r="D902" s="21"/>
      <c r="E902" s="21"/>
      <c r="F902" s="21"/>
      <c r="G902" s="21"/>
      <c r="H902" s="33"/>
      <c r="I902" s="21"/>
      <c r="J902" s="21"/>
      <c r="K902" s="21"/>
      <c r="L902" s="21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1"/>
    </row>
    <row r="903" spans="2:27" ht="12.75">
      <c r="B903" s="21"/>
      <c r="C903" s="21"/>
      <c r="D903" s="21"/>
      <c r="E903" s="21"/>
      <c r="F903" s="21"/>
      <c r="G903" s="21"/>
      <c r="H903" s="33"/>
      <c r="I903" s="21"/>
      <c r="J903" s="21"/>
      <c r="K903" s="21"/>
      <c r="L903" s="21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</row>
    <row r="904" spans="2:27" ht="12.75">
      <c r="B904" s="21"/>
      <c r="C904" s="21"/>
      <c r="D904" s="21"/>
      <c r="E904" s="21"/>
      <c r="F904" s="21"/>
      <c r="G904" s="21"/>
      <c r="H904" s="33"/>
      <c r="I904" s="21"/>
      <c r="J904" s="21"/>
      <c r="K904" s="21"/>
      <c r="L904" s="21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1"/>
    </row>
    <row r="905" spans="2:27" ht="12.75">
      <c r="B905" s="21"/>
      <c r="C905" s="21"/>
      <c r="D905" s="21"/>
      <c r="E905" s="21"/>
      <c r="F905" s="21"/>
      <c r="G905" s="21"/>
      <c r="H905" s="33"/>
      <c r="I905" s="21"/>
      <c r="J905" s="21"/>
      <c r="K905" s="21"/>
      <c r="L905" s="21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1"/>
    </row>
    <row r="906" spans="2:27" ht="12.75">
      <c r="B906" s="21"/>
      <c r="C906" s="21"/>
      <c r="D906" s="21"/>
      <c r="E906" s="21"/>
      <c r="F906" s="21"/>
      <c r="G906" s="21"/>
      <c r="H906" s="33"/>
      <c r="I906" s="21"/>
      <c r="J906" s="21"/>
      <c r="K906" s="21"/>
      <c r="L906" s="21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1"/>
    </row>
    <row r="907" spans="2:27" ht="12.75">
      <c r="B907" s="21"/>
      <c r="C907" s="21"/>
      <c r="D907" s="21"/>
      <c r="E907" s="21"/>
      <c r="F907" s="21"/>
      <c r="G907" s="21"/>
      <c r="H907" s="33"/>
      <c r="I907" s="21"/>
      <c r="J907" s="21"/>
      <c r="K907" s="21"/>
      <c r="L907" s="21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1"/>
    </row>
    <row r="908" spans="2:27" ht="12.75">
      <c r="B908" s="21"/>
      <c r="C908" s="21"/>
      <c r="D908" s="21"/>
      <c r="E908" s="21"/>
      <c r="F908" s="21"/>
      <c r="G908" s="21"/>
      <c r="H908" s="33"/>
      <c r="I908" s="21"/>
      <c r="J908" s="21"/>
      <c r="K908" s="21"/>
      <c r="L908" s="21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1"/>
    </row>
    <row r="909" spans="2:27" ht="12.75">
      <c r="B909" s="21"/>
      <c r="C909" s="21"/>
      <c r="D909" s="21"/>
      <c r="E909" s="21"/>
      <c r="F909" s="21"/>
      <c r="G909" s="21"/>
      <c r="H909" s="33"/>
      <c r="I909" s="21"/>
      <c r="J909" s="21"/>
      <c r="K909" s="21"/>
      <c r="L909" s="21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1"/>
    </row>
    <row r="910" spans="2:27" ht="12.75">
      <c r="B910" s="21"/>
      <c r="C910" s="21"/>
      <c r="D910" s="21"/>
      <c r="E910" s="21"/>
      <c r="F910" s="21"/>
      <c r="G910" s="21"/>
      <c r="H910" s="33"/>
      <c r="I910" s="21"/>
      <c r="J910" s="21"/>
      <c r="K910" s="21"/>
      <c r="L910" s="21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1"/>
    </row>
    <row r="911" spans="2:27" ht="12.75">
      <c r="B911" s="21"/>
      <c r="C911" s="21"/>
      <c r="D911" s="21"/>
      <c r="E911" s="21"/>
      <c r="F911" s="21"/>
      <c r="G911" s="21"/>
      <c r="H911" s="33"/>
      <c r="I911" s="21"/>
      <c r="J911" s="21"/>
      <c r="K911" s="21"/>
      <c r="L911" s="21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1"/>
    </row>
    <row r="912" spans="2:27" ht="12.75">
      <c r="B912" s="21"/>
      <c r="C912" s="21"/>
      <c r="D912" s="21"/>
      <c r="E912" s="21"/>
      <c r="F912" s="21"/>
      <c r="G912" s="21"/>
      <c r="H912" s="33"/>
      <c r="I912" s="21"/>
      <c r="J912" s="21"/>
      <c r="K912" s="21"/>
      <c r="L912" s="21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1"/>
    </row>
    <row r="913" spans="2:27" ht="12.75">
      <c r="B913" s="21"/>
      <c r="C913" s="21"/>
      <c r="D913" s="21"/>
      <c r="E913" s="21"/>
      <c r="F913" s="21"/>
      <c r="G913" s="21"/>
      <c r="H913" s="33"/>
      <c r="I913" s="21"/>
      <c r="J913" s="21"/>
      <c r="K913" s="21"/>
      <c r="L913" s="21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1"/>
    </row>
    <row r="914" spans="2:27" ht="12.75">
      <c r="B914" s="21"/>
      <c r="C914" s="21"/>
      <c r="D914" s="21"/>
      <c r="E914" s="21"/>
      <c r="F914" s="21"/>
      <c r="G914" s="21"/>
      <c r="H914" s="33"/>
      <c r="I914" s="21"/>
      <c r="J914" s="21"/>
      <c r="K914" s="21"/>
      <c r="L914" s="21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1"/>
    </row>
    <row r="915" spans="2:27" ht="12.75">
      <c r="B915" s="21"/>
      <c r="C915" s="21"/>
      <c r="D915" s="21"/>
      <c r="E915" s="21"/>
      <c r="F915" s="21"/>
      <c r="G915" s="21"/>
      <c r="H915" s="33"/>
      <c r="I915" s="21"/>
      <c r="J915" s="21"/>
      <c r="K915" s="21"/>
      <c r="L915" s="21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1"/>
    </row>
    <row r="916" spans="2:27" ht="12.75">
      <c r="B916" s="21"/>
      <c r="C916" s="21"/>
      <c r="D916" s="21"/>
      <c r="E916" s="21"/>
      <c r="F916" s="21"/>
      <c r="G916" s="21"/>
      <c r="H916" s="33"/>
      <c r="I916" s="21"/>
      <c r="J916" s="21"/>
      <c r="K916" s="21"/>
      <c r="L916" s="21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1"/>
    </row>
    <row r="917" spans="2:27" ht="12.75">
      <c r="B917" s="21"/>
      <c r="C917" s="21"/>
      <c r="D917" s="21"/>
      <c r="E917" s="21"/>
      <c r="F917" s="21"/>
      <c r="G917" s="21"/>
      <c r="H917" s="33"/>
      <c r="I917" s="21"/>
      <c r="J917" s="21"/>
      <c r="K917" s="21"/>
      <c r="L917" s="21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1"/>
    </row>
    <row r="918" spans="2:27" ht="12.75">
      <c r="B918" s="21"/>
      <c r="C918" s="21"/>
      <c r="D918" s="21"/>
      <c r="E918" s="21"/>
      <c r="F918" s="21"/>
      <c r="G918" s="21"/>
      <c r="H918" s="33"/>
      <c r="I918" s="21"/>
      <c r="J918" s="21"/>
      <c r="K918" s="21"/>
      <c r="L918" s="21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1"/>
    </row>
    <row r="919" spans="2:27" ht="12.75">
      <c r="B919" s="21"/>
      <c r="C919" s="21"/>
      <c r="D919" s="21"/>
      <c r="E919" s="21"/>
      <c r="F919" s="21"/>
      <c r="G919" s="21"/>
      <c r="H919" s="33"/>
      <c r="I919" s="21"/>
      <c r="J919" s="21"/>
      <c r="K919" s="21"/>
      <c r="L919" s="21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1"/>
    </row>
    <row r="920" spans="2:27" ht="12.75">
      <c r="B920" s="21"/>
      <c r="C920" s="21"/>
      <c r="D920" s="21"/>
      <c r="E920" s="21"/>
      <c r="F920" s="21"/>
      <c r="G920" s="21"/>
      <c r="H920" s="33"/>
      <c r="I920" s="21"/>
      <c r="J920" s="21"/>
      <c r="K920" s="21"/>
      <c r="L920" s="21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1"/>
    </row>
    <row r="921" spans="2:27" ht="12.75">
      <c r="B921" s="21"/>
      <c r="C921" s="21"/>
      <c r="D921" s="21"/>
      <c r="E921" s="21"/>
      <c r="F921" s="21"/>
      <c r="G921" s="21"/>
      <c r="H921" s="33"/>
      <c r="I921" s="21"/>
      <c r="J921" s="21"/>
      <c r="K921" s="21"/>
      <c r="L921" s="21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1"/>
    </row>
    <row r="922" spans="2:27" ht="12.75">
      <c r="B922" s="21"/>
      <c r="C922" s="21"/>
      <c r="D922" s="21"/>
      <c r="E922" s="21"/>
      <c r="F922" s="21"/>
      <c r="G922" s="21"/>
      <c r="H922" s="33"/>
      <c r="I922" s="21"/>
      <c r="J922" s="21"/>
      <c r="K922" s="21"/>
      <c r="L922" s="21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1"/>
    </row>
    <row r="923" spans="2:27" ht="12.75">
      <c r="B923" s="21"/>
      <c r="C923" s="21"/>
      <c r="D923" s="21"/>
      <c r="E923" s="21"/>
      <c r="F923" s="21"/>
      <c r="G923" s="21"/>
      <c r="H923" s="33"/>
      <c r="I923" s="21"/>
      <c r="J923" s="21"/>
      <c r="K923" s="21"/>
      <c r="L923" s="21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1"/>
    </row>
    <row r="924" spans="2:27" ht="12.75">
      <c r="B924" s="21"/>
      <c r="C924" s="21"/>
      <c r="D924" s="21"/>
      <c r="E924" s="21"/>
      <c r="F924" s="21"/>
      <c r="G924" s="21"/>
      <c r="H924" s="33"/>
      <c r="I924" s="21"/>
      <c r="J924" s="21"/>
      <c r="K924" s="21"/>
      <c r="L924" s="21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1"/>
    </row>
    <row r="925" spans="2:27" ht="12.75">
      <c r="B925" s="21"/>
      <c r="C925" s="21"/>
      <c r="D925" s="21"/>
      <c r="E925" s="21"/>
      <c r="F925" s="21"/>
      <c r="G925" s="21"/>
      <c r="H925" s="33"/>
      <c r="I925" s="21"/>
      <c r="J925" s="21"/>
      <c r="K925" s="21"/>
      <c r="L925" s="21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1"/>
    </row>
    <row r="926" spans="2:27" ht="12.75">
      <c r="B926" s="21"/>
      <c r="C926" s="21"/>
      <c r="D926" s="21"/>
      <c r="E926" s="21"/>
      <c r="F926" s="21"/>
      <c r="G926" s="21"/>
      <c r="H926" s="33"/>
      <c r="I926" s="21"/>
      <c r="J926" s="21"/>
      <c r="K926" s="21"/>
      <c r="L926" s="21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1"/>
    </row>
    <row r="927" spans="2:27" ht="12.75">
      <c r="B927" s="21"/>
      <c r="C927" s="21"/>
      <c r="D927" s="21"/>
      <c r="E927" s="21"/>
      <c r="F927" s="21"/>
      <c r="G927" s="21"/>
      <c r="H927" s="33"/>
      <c r="I927" s="21"/>
      <c r="J927" s="21"/>
      <c r="K927" s="21"/>
      <c r="L927" s="21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1"/>
    </row>
    <row r="928" spans="2:27" ht="12.75">
      <c r="B928" s="21"/>
      <c r="C928" s="21"/>
      <c r="D928" s="21"/>
      <c r="E928" s="21"/>
      <c r="F928" s="21"/>
      <c r="G928" s="21"/>
      <c r="H928" s="33"/>
      <c r="I928" s="21"/>
      <c r="J928" s="21"/>
      <c r="K928" s="21"/>
      <c r="L928" s="21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1"/>
    </row>
    <row r="929" spans="2:27" ht="12.75">
      <c r="B929" s="21"/>
      <c r="C929" s="21"/>
      <c r="D929" s="21"/>
      <c r="E929" s="21"/>
      <c r="F929" s="21"/>
      <c r="G929" s="21"/>
      <c r="H929" s="33"/>
      <c r="I929" s="21"/>
      <c r="J929" s="21"/>
      <c r="K929" s="21"/>
      <c r="L929" s="21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1"/>
    </row>
    <row r="930" spans="2:27" ht="12.75">
      <c r="B930" s="21"/>
      <c r="C930" s="21"/>
      <c r="D930" s="21"/>
      <c r="E930" s="21"/>
      <c r="F930" s="21"/>
      <c r="G930" s="21"/>
      <c r="H930" s="33"/>
      <c r="I930" s="21"/>
      <c r="J930" s="21"/>
      <c r="K930" s="21"/>
      <c r="L930" s="21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1"/>
    </row>
    <row r="931" spans="2:27" ht="12.75">
      <c r="B931" s="21"/>
      <c r="C931" s="21"/>
      <c r="D931" s="21"/>
      <c r="E931" s="21"/>
      <c r="F931" s="21"/>
      <c r="G931" s="21"/>
      <c r="H931" s="33"/>
      <c r="I931" s="21"/>
      <c r="J931" s="21"/>
      <c r="K931" s="21"/>
      <c r="L931" s="21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1"/>
    </row>
    <row r="932" spans="2:27" ht="12.75">
      <c r="B932" s="21"/>
      <c r="C932" s="21"/>
      <c r="D932" s="21"/>
      <c r="E932" s="21"/>
      <c r="F932" s="21"/>
      <c r="G932" s="21"/>
      <c r="H932" s="33"/>
      <c r="I932" s="21"/>
      <c r="J932" s="21"/>
      <c r="K932" s="21"/>
      <c r="L932" s="21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1"/>
    </row>
    <row r="933" spans="2:27" ht="12.75">
      <c r="B933" s="21"/>
      <c r="C933" s="21"/>
      <c r="D933" s="21"/>
      <c r="E933" s="21"/>
      <c r="F933" s="21"/>
      <c r="G933" s="21"/>
      <c r="H933" s="33"/>
      <c r="I933" s="21"/>
      <c r="J933" s="21"/>
      <c r="K933" s="21"/>
      <c r="L933" s="21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1"/>
    </row>
    <row r="934" spans="2:27" ht="12.75">
      <c r="B934" s="21"/>
      <c r="C934" s="21"/>
      <c r="D934" s="21"/>
      <c r="E934" s="21"/>
      <c r="F934" s="21"/>
      <c r="G934" s="21"/>
      <c r="H934" s="33"/>
      <c r="I934" s="21"/>
      <c r="J934" s="21"/>
      <c r="K934" s="21"/>
      <c r="L934" s="21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1"/>
    </row>
    <row r="935" spans="2:27" ht="12.75">
      <c r="B935" s="21"/>
      <c r="C935" s="21"/>
      <c r="D935" s="21"/>
      <c r="E935" s="21"/>
      <c r="F935" s="21"/>
      <c r="G935" s="21"/>
      <c r="H935" s="33"/>
      <c r="I935" s="21"/>
      <c r="J935" s="21"/>
      <c r="K935" s="21"/>
      <c r="L935" s="21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1"/>
    </row>
    <row r="936" spans="2:27" ht="12.75">
      <c r="B936" s="21"/>
      <c r="C936" s="21"/>
      <c r="D936" s="21"/>
      <c r="E936" s="21"/>
      <c r="F936" s="21"/>
      <c r="G936" s="21"/>
      <c r="H936" s="33"/>
      <c r="I936" s="21"/>
      <c r="J936" s="21"/>
      <c r="K936" s="21"/>
      <c r="L936" s="21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1"/>
    </row>
    <row r="937" spans="2:27" ht="12.75">
      <c r="B937" s="21"/>
      <c r="C937" s="21"/>
      <c r="D937" s="21"/>
      <c r="E937" s="21"/>
      <c r="F937" s="21"/>
      <c r="G937" s="21"/>
      <c r="H937" s="33"/>
      <c r="I937" s="21"/>
      <c r="J937" s="21"/>
      <c r="K937" s="21"/>
      <c r="L937" s="21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1"/>
    </row>
    <row r="938" spans="2:27" ht="12.75">
      <c r="B938" s="21"/>
      <c r="C938" s="21"/>
      <c r="D938" s="21"/>
      <c r="E938" s="21"/>
      <c r="F938" s="21"/>
      <c r="G938" s="21"/>
      <c r="H938" s="33"/>
      <c r="I938" s="21"/>
      <c r="J938" s="21"/>
      <c r="K938" s="21"/>
      <c r="L938" s="21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1"/>
    </row>
    <row r="939" spans="2:27" ht="12.75">
      <c r="B939" s="21"/>
      <c r="C939" s="21"/>
      <c r="D939" s="21"/>
      <c r="E939" s="21"/>
      <c r="F939" s="21"/>
      <c r="G939" s="21"/>
      <c r="H939" s="33"/>
      <c r="I939" s="21"/>
      <c r="J939" s="21"/>
      <c r="K939" s="21"/>
      <c r="L939" s="21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1"/>
    </row>
    <row r="940" spans="2:27" ht="12.75">
      <c r="B940" s="21"/>
      <c r="C940" s="21"/>
      <c r="D940" s="21"/>
      <c r="E940" s="21"/>
      <c r="F940" s="21"/>
      <c r="G940" s="21"/>
      <c r="H940" s="33"/>
      <c r="I940" s="21"/>
      <c r="J940" s="21"/>
      <c r="K940" s="21"/>
      <c r="L940" s="21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1"/>
    </row>
    <row r="941" spans="2:27" ht="12.75">
      <c r="B941" s="21"/>
      <c r="C941" s="21"/>
      <c r="D941" s="21"/>
      <c r="E941" s="21"/>
      <c r="F941" s="21"/>
      <c r="G941" s="21"/>
      <c r="H941" s="33"/>
      <c r="I941" s="21"/>
      <c r="J941" s="21"/>
      <c r="K941" s="21"/>
      <c r="L941" s="21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1"/>
    </row>
    <row r="942" spans="2:27" ht="12.75">
      <c r="B942" s="21"/>
      <c r="C942" s="21"/>
      <c r="D942" s="21"/>
      <c r="E942" s="21"/>
      <c r="F942" s="21"/>
      <c r="G942" s="21"/>
      <c r="H942" s="33"/>
      <c r="I942" s="21"/>
      <c r="J942" s="21"/>
      <c r="K942" s="21"/>
      <c r="L942" s="21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1"/>
    </row>
    <row r="943" spans="2:27" ht="12.75">
      <c r="B943" s="21"/>
      <c r="C943" s="21"/>
      <c r="D943" s="21"/>
      <c r="E943" s="21"/>
      <c r="F943" s="21"/>
      <c r="G943" s="21"/>
      <c r="H943" s="33"/>
      <c r="I943" s="21"/>
      <c r="J943" s="21"/>
      <c r="K943" s="21"/>
      <c r="L943" s="21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1"/>
    </row>
    <row r="944" spans="2:27" ht="12.75">
      <c r="B944" s="21"/>
      <c r="C944" s="21"/>
      <c r="D944" s="21"/>
      <c r="E944" s="21"/>
      <c r="F944" s="21"/>
      <c r="G944" s="21"/>
      <c r="H944" s="33"/>
      <c r="I944" s="21"/>
      <c r="J944" s="21"/>
      <c r="K944" s="21"/>
      <c r="L944" s="21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1"/>
    </row>
    <row r="945" spans="2:27" ht="12.75">
      <c r="B945" s="21"/>
      <c r="C945" s="21"/>
      <c r="D945" s="21"/>
      <c r="E945" s="21"/>
      <c r="F945" s="21"/>
      <c r="G945" s="21"/>
      <c r="H945" s="33"/>
      <c r="I945" s="21"/>
      <c r="J945" s="21"/>
      <c r="K945" s="21"/>
      <c r="L945" s="21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1"/>
    </row>
    <row r="946" spans="2:27" ht="12.75">
      <c r="B946" s="21"/>
      <c r="C946" s="21"/>
      <c r="D946" s="21"/>
      <c r="E946" s="21"/>
      <c r="F946" s="21"/>
      <c r="G946" s="21"/>
      <c r="H946" s="33"/>
      <c r="I946" s="21"/>
      <c r="J946" s="21"/>
      <c r="K946" s="21"/>
      <c r="L946" s="21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1"/>
    </row>
    <row r="947" spans="2:27" ht="12.75">
      <c r="B947" s="21"/>
      <c r="C947" s="21"/>
      <c r="D947" s="21"/>
      <c r="E947" s="21"/>
      <c r="F947" s="21"/>
      <c r="G947" s="21"/>
      <c r="H947" s="33"/>
      <c r="I947" s="21"/>
      <c r="J947" s="21"/>
      <c r="K947" s="21"/>
      <c r="L947" s="21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1"/>
    </row>
    <row r="948" spans="2:27" ht="12.75">
      <c r="B948" s="21"/>
      <c r="C948" s="21"/>
      <c r="D948" s="21"/>
      <c r="E948" s="21"/>
      <c r="F948" s="21"/>
      <c r="G948" s="21"/>
      <c r="H948" s="33"/>
      <c r="I948" s="21"/>
      <c r="J948" s="21"/>
      <c r="K948" s="21"/>
      <c r="L948" s="21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1"/>
    </row>
    <row r="949" spans="2:27" ht="12.75">
      <c r="B949" s="21"/>
      <c r="C949" s="21"/>
      <c r="D949" s="21"/>
      <c r="E949" s="21"/>
      <c r="F949" s="21"/>
      <c r="G949" s="21"/>
      <c r="H949" s="33"/>
      <c r="I949" s="21"/>
      <c r="J949" s="21"/>
      <c r="K949" s="21"/>
      <c r="L949" s="21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1"/>
    </row>
    <row r="950" spans="2:27" ht="12.75">
      <c r="B950" s="21"/>
      <c r="C950" s="21"/>
      <c r="D950" s="21"/>
      <c r="E950" s="21"/>
      <c r="F950" s="21"/>
      <c r="G950" s="21"/>
      <c r="H950" s="33"/>
      <c r="I950" s="21"/>
      <c r="J950" s="21"/>
      <c r="K950" s="21"/>
      <c r="L950" s="21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1"/>
    </row>
    <row r="951" spans="2:27" ht="12.75">
      <c r="B951" s="21"/>
      <c r="C951" s="21"/>
      <c r="D951" s="21"/>
      <c r="E951" s="21"/>
      <c r="F951" s="21"/>
      <c r="G951" s="21"/>
      <c r="H951" s="33"/>
      <c r="I951" s="21"/>
      <c r="J951" s="21"/>
      <c r="K951" s="21"/>
      <c r="L951" s="21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1"/>
    </row>
    <row r="952" spans="2:27" ht="12.75">
      <c r="B952" s="21"/>
      <c r="C952" s="21"/>
      <c r="D952" s="21"/>
      <c r="E952" s="21"/>
      <c r="F952" s="21"/>
      <c r="G952" s="21"/>
      <c r="H952" s="33"/>
      <c r="I952" s="21"/>
      <c r="J952" s="21"/>
      <c r="K952" s="21"/>
      <c r="L952" s="21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1"/>
    </row>
    <row r="953" spans="2:27" ht="12.75">
      <c r="B953" s="21"/>
      <c r="C953" s="21"/>
      <c r="D953" s="21"/>
      <c r="E953" s="21"/>
      <c r="F953" s="21"/>
      <c r="G953" s="21"/>
      <c r="H953" s="33"/>
      <c r="I953" s="21"/>
      <c r="J953" s="21"/>
      <c r="K953" s="21"/>
      <c r="L953" s="21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1"/>
    </row>
    <row r="954" spans="2:27" ht="12.75">
      <c r="B954" s="21"/>
      <c r="C954" s="21"/>
      <c r="D954" s="21"/>
      <c r="E954" s="21"/>
      <c r="F954" s="21"/>
      <c r="G954" s="21"/>
      <c r="H954" s="33"/>
      <c r="I954" s="21"/>
      <c r="J954" s="21"/>
      <c r="K954" s="21"/>
      <c r="L954" s="21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1"/>
    </row>
    <row r="955" spans="2:27" ht="12.75">
      <c r="B955" s="21"/>
      <c r="C955" s="21"/>
      <c r="D955" s="21"/>
      <c r="E955" s="21"/>
      <c r="F955" s="21"/>
      <c r="G955" s="21"/>
      <c r="H955" s="33"/>
      <c r="I955" s="21"/>
      <c r="J955" s="21"/>
      <c r="K955" s="21"/>
      <c r="L955" s="21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1"/>
    </row>
    <row r="956" spans="2:27" ht="12.75">
      <c r="B956" s="21"/>
      <c r="C956" s="21"/>
      <c r="D956" s="21"/>
      <c r="E956" s="21"/>
      <c r="F956" s="21"/>
      <c r="G956" s="21"/>
      <c r="H956" s="33"/>
      <c r="I956" s="21"/>
      <c r="J956" s="21"/>
      <c r="K956" s="21"/>
      <c r="L956" s="21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1"/>
    </row>
    <row r="957" spans="2:27" ht="12.75">
      <c r="B957" s="21"/>
      <c r="C957" s="21"/>
      <c r="D957" s="21"/>
      <c r="E957" s="21"/>
      <c r="F957" s="21"/>
      <c r="G957" s="21"/>
      <c r="H957" s="33"/>
      <c r="I957" s="21"/>
      <c r="J957" s="21"/>
      <c r="K957" s="21"/>
      <c r="L957" s="21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1"/>
    </row>
    <row r="958" spans="2:27" ht="12.75">
      <c r="B958" s="21"/>
      <c r="C958" s="21"/>
      <c r="D958" s="21"/>
      <c r="E958" s="21"/>
      <c r="F958" s="21"/>
      <c r="G958" s="21"/>
      <c r="H958" s="33"/>
      <c r="I958" s="21"/>
      <c r="J958" s="21"/>
      <c r="K958" s="21"/>
      <c r="L958" s="21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1"/>
    </row>
    <row r="959" spans="2:27" ht="12.75">
      <c r="B959" s="21"/>
      <c r="C959" s="21"/>
      <c r="D959" s="21"/>
      <c r="E959" s="21"/>
      <c r="F959" s="21"/>
      <c r="G959" s="21"/>
      <c r="H959" s="33"/>
      <c r="I959" s="21"/>
      <c r="J959" s="21"/>
      <c r="K959" s="21"/>
      <c r="L959" s="21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1"/>
    </row>
    <row r="960" spans="2:27" ht="12.75">
      <c r="B960" s="21"/>
      <c r="C960" s="21"/>
      <c r="D960" s="21"/>
      <c r="E960" s="21"/>
      <c r="F960" s="21"/>
      <c r="G960" s="21"/>
      <c r="H960" s="33"/>
      <c r="I960" s="21"/>
      <c r="J960" s="21"/>
      <c r="K960" s="21"/>
      <c r="L960" s="21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1"/>
    </row>
    <row r="961" spans="2:27" ht="12.75">
      <c r="B961" s="21"/>
      <c r="C961" s="21"/>
      <c r="D961" s="21"/>
      <c r="E961" s="21"/>
      <c r="F961" s="21"/>
      <c r="G961" s="21"/>
      <c r="H961" s="33"/>
      <c r="I961" s="21"/>
      <c r="J961" s="21"/>
      <c r="K961" s="21"/>
      <c r="L961" s="21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1"/>
    </row>
    <row r="962" spans="2:27" ht="12.75">
      <c r="B962" s="21"/>
      <c r="C962" s="21"/>
      <c r="D962" s="21"/>
      <c r="E962" s="21"/>
      <c r="F962" s="21"/>
      <c r="G962" s="21"/>
      <c r="H962" s="33"/>
      <c r="I962" s="21"/>
      <c r="J962" s="21"/>
      <c r="K962" s="21"/>
      <c r="L962" s="21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1"/>
    </row>
    <row r="963" spans="2:27" ht="12.75">
      <c r="B963" s="21"/>
      <c r="C963" s="21"/>
      <c r="D963" s="21"/>
      <c r="E963" s="21"/>
      <c r="F963" s="21"/>
      <c r="G963" s="21"/>
      <c r="H963" s="33"/>
      <c r="I963" s="21"/>
      <c r="J963" s="21"/>
      <c r="K963" s="21"/>
      <c r="L963" s="21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1"/>
    </row>
    <row r="964" spans="2:27" ht="12.75">
      <c r="B964" s="21"/>
      <c r="C964" s="21"/>
      <c r="D964" s="21"/>
      <c r="E964" s="21"/>
      <c r="F964" s="21"/>
      <c r="G964" s="21"/>
      <c r="H964" s="33"/>
      <c r="I964" s="21"/>
      <c r="J964" s="21"/>
      <c r="K964" s="21"/>
      <c r="L964" s="21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1"/>
    </row>
    <row r="965" spans="2:27" ht="12.75">
      <c r="B965" s="21"/>
      <c r="C965" s="21"/>
      <c r="D965" s="21"/>
      <c r="E965" s="21"/>
      <c r="F965" s="21"/>
      <c r="G965" s="21"/>
      <c r="H965" s="33"/>
      <c r="I965" s="21"/>
      <c r="J965" s="21"/>
      <c r="K965" s="21"/>
      <c r="L965" s="21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1"/>
    </row>
    <row r="966" spans="2:27" ht="12.75">
      <c r="B966" s="21"/>
      <c r="C966" s="21"/>
      <c r="D966" s="21"/>
      <c r="E966" s="21"/>
      <c r="F966" s="21"/>
      <c r="G966" s="21"/>
      <c r="H966" s="33"/>
      <c r="I966" s="21"/>
      <c r="J966" s="21"/>
      <c r="K966" s="21"/>
      <c r="L966" s="21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1"/>
    </row>
    <row r="967" spans="2:27" ht="12.75">
      <c r="B967" s="21"/>
      <c r="C967" s="21"/>
      <c r="D967" s="21"/>
      <c r="E967" s="21"/>
      <c r="F967" s="21"/>
      <c r="G967" s="21"/>
      <c r="H967" s="33"/>
      <c r="I967" s="21"/>
      <c r="J967" s="21"/>
      <c r="K967" s="21"/>
      <c r="L967" s="21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1"/>
    </row>
    <row r="968" spans="2:27" ht="12.75">
      <c r="B968" s="21"/>
      <c r="C968" s="21"/>
      <c r="D968" s="21"/>
      <c r="E968" s="21"/>
      <c r="F968" s="21"/>
      <c r="G968" s="21"/>
      <c r="H968" s="33"/>
      <c r="I968" s="21"/>
      <c r="J968" s="21"/>
      <c r="K968" s="21"/>
      <c r="L968" s="21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1"/>
    </row>
    <row r="969" spans="2:27" ht="12.75">
      <c r="B969" s="21"/>
      <c r="C969" s="21"/>
      <c r="D969" s="21"/>
      <c r="E969" s="21"/>
      <c r="F969" s="21"/>
      <c r="G969" s="21"/>
      <c r="H969" s="33"/>
      <c r="I969" s="21"/>
      <c r="J969" s="21"/>
      <c r="K969" s="21"/>
      <c r="L969" s="21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1"/>
    </row>
    <row r="970" spans="2:27" ht="12.75">
      <c r="B970" s="21"/>
      <c r="C970" s="21"/>
      <c r="D970" s="21"/>
      <c r="E970" s="21"/>
      <c r="F970" s="21"/>
      <c r="G970" s="21"/>
      <c r="H970" s="33"/>
      <c r="I970" s="21"/>
      <c r="J970" s="21"/>
      <c r="K970" s="21"/>
      <c r="L970" s="21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1"/>
    </row>
    <row r="971" spans="2:27" ht="12.75">
      <c r="B971" s="21"/>
      <c r="C971" s="21"/>
      <c r="D971" s="21"/>
      <c r="E971" s="21"/>
      <c r="F971" s="21"/>
      <c r="G971" s="21"/>
      <c r="H971" s="33"/>
      <c r="I971" s="21"/>
      <c r="J971" s="21"/>
      <c r="K971" s="21"/>
      <c r="L971" s="21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1"/>
    </row>
    <row r="972" spans="2:27" ht="12.75">
      <c r="B972" s="21"/>
      <c r="C972" s="21"/>
      <c r="D972" s="21"/>
      <c r="E972" s="21"/>
      <c r="F972" s="21"/>
      <c r="G972" s="21"/>
      <c r="H972" s="33"/>
      <c r="I972" s="21"/>
      <c r="J972" s="21"/>
      <c r="K972" s="21"/>
      <c r="L972" s="21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1"/>
    </row>
    <row r="973" spans="2:27" ht="12.75">
      <c r="B973" s="21"/>
      <c r="C973" s="21"/>
      <c r="D973" s="21"/>
      <c r="E973" s="21"/>
      <c r="F973" s="21"/>
      <c r="G973" s="21"/>
      <c r="H973" s="33"/>
      <c r="I973" s="21"/>
      <c r="J973" s="21"/>
      <c r="K973" s="21"/>
      <c r="L973" s="21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1"/>
    </row>
    <row r="974" spans="2:27" ht="12.75">
      <c r="B974" s="21"/>
      <c r="C974" s="21"/>
      <c r="D974" s="21"/>
      <c r="E974" s="21"/>
      <c r="F974" s="21"/>
      <c r="G974" s="21"/>
      <c r="H974" s="33"/>
      <c r="I974" s="21"/>
      <c r="J974" s="21"/>
      <c r="K974" s="21"/>
      <c r="L974" s="21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1"/>
    </row>
    <row r="975" spans="2:27" ht="12.75">
      <c r="B975" s="21"/>
      <c r="C975" s="21"/>
      <c r="D975" s="21"/>
      <c r="E975" s="21"/>
      <c r="F975" s="21"/>
      <c r="G975" s="21"/>
      <c r="H975" s="33"/>
      <c r="I975" s="21"/>
      <c r="J975" s="21"/>
      <c r="K975" s="21"/>
      <c r="L975" s="21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1"/>
    </row>
    <row r="976" spans="2:27" ht="12.75">
      <c r="B976" s="21"/>
      <c r="C976" s="21"/>
      <c r="D976" s="21"/>
      <c r="E976" s="21"/>
      <c r="F976" s="21"/>
      <c r="G976" s="21"/>
      <c r="H976" s="33"/>
      <c r="I976" s="21"/>
      <c r="J976" s="21"/>
      <c r="K976" s="21"/>
      <c r="L976" s="21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1"/>
    </row>
    <row r="977" spans="2:27" ht="12.75">
      <c r="B977" s="21"/>
      <c r="C977" s="21"/>
      <c r="D977" s="21"/>
      <c r="E977" s="21"/>
      <c r="F977" s="21"/>
      <c r="G977" s="21"/>
      <c r="H977" s="33"/>
      <c r="I977" s="21"/>
      <c r="J977" s="21"/>
      <c r="K977" s="21"/>
      <c r="L977" s="21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1"/>
    </row>
    <row r="978" spans="2:27" ht="12.75">
      <c r="B978" s="21"/>
      <c r="C978" s="21"/>
      <c r="D978" s="21"/>
      <c r="E978" s="21"/>
      <c r="F978" s="21"/>
      <c r="G978" s="21"/>
      <c r="H978" s="33"/>
      <c r="I978" s="21"/>
      <c r="J978" s="21"/>
      <c r="K978" s="21"/>
      <c r="L978" s="21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1"/>
    </row>
    <row r="979" spans="2:27" ht="12.75">
      <c r="B979" s="21"/>
      <c r="C979" s="21"/>
      <c r="D979" s="21"/>
      <c r="E979" s="21"/>
      <c r="F979" s="21"/>
      <c r="G979" s="21"/>
      <c r="H979" s="33"/>
      <c r="I979" s="21"/>
      <c r="J979" s="21"/>
      <c r="K979" s="21"/>
      <c r="L979" s="21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1"/>
    </row>
    <row r="980" spans="2:27" ht="12.75">
      <c r="B980" s="21"/>
      <c r="C980" s="21"/>
      <c r="D980" s="21"/>
      <c r="E980" s="21"/>
      <c r="F980" s="21"/>
      <c r="G980" s="21"/>
      <c r="H980" s="33"/>
      <c r="I980" s="21"/>
      <c r="J980" s="21"/>
      <c r="K980" s="21"/>
      <c r="L980" s="21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  <c r="AA980" s="21"/>
    </row>
    <row r="981" spans="2:27" ht="12.75">
      <c r="B981" s="21"/>
      <c r="C981" s="21"/>
      <c r="D981" s="21"/>
      <c r="E981" s="21"/>
      <c r="F981" s="21"/>
      <c r="G981" s="21"/>
      <c r="H981" s="33"/>
      <c r="I981" s="21"/>
      <c r="J981" s="21"/>
      <c r="K981" s="21"/>
      <c r="L981" s="21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  <c r="AA981" s="21"/>
    </row>
    <row r="982" spans="2:27" ht="12.75">
      <c r="B982" s="21"/>
      <c r="C982" s="21"/>
      <c r="D982" s="21"/>
      <c r="E982" s="21"/>
      <c r="F982" s="21"/>
      <c r="G982" s="21"/>
      <c r="H982" s="33"/>
      <c r="I982" s="21"/>
      <c r="J982" s="21"/>
      <c r="K982" s="21"/>
      <c r="L982" s="21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  <c r="AA982" s="21"/>
    </row>
    <row r="983" spans="2:27" ht="12.75">
      <c r="B983" s="21"/>
      <c r="C983" s="21"/>
      <c r="D983" s="21"/>
      <c r="E983" s="21"/>
      <c r="F983" s="21"/>
      <c r="G983" s="21"/>
      <c r="H983" s="33"/>
      <c r="I983" s="21"/>
      <c r="J983" s="21"/>
      <c r="K983" s="21"/>
      <c r="L983" s="21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  <c r="AA983" s="21"/>
    </row>
    <row r="984" spans="2:27" ht="12.75">
      <c r="B984" s="21"/>
      <c r="C984" s="21"/>
      <c r="D984" s="21"/>
      <c r="E984" s="21"/>
      <c r="F984" s="21"/>
      <c r="G984" s="21"/>
      <c r="H984" s="33"/>
      <c r="I984" s="21"/>
      <c r="J984" s="21"/>
      <c r="K984" s="21"/>
      <c r="L984" s="21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  <c r="AA984" s="21"/>
    </row>
    <row r="985" spans="2:27" ht="12.75">
      <c r="B985" s="21"/>
      <c r="C985" s="21"/>
      <c r="D985" s="21"/>
      <c r="E985" s="21"/>
      <c r="F985" s="21"/>
      <c r="G985" s="21"/>
      <c r="H985" s="33"/>
      <c r="I985" s="21"/>
      <c r="J985" s="21"/>
      <c r="K985" s="21"/>
      <c r="L985" s="21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  <c r="AA985" s="21"/>
    </row>
    <row r="986" spans="2:27" ht="12.75">
      <c r="B986" s="21"/>
      <c r="C986" s="21"/>
      <c r="D986" s="21"/>
      <c r="E986" s="21"/>
      <c r="F986" s="21"/>
      <c r="G986" s="21"/>
      <c r="H986" s="33"/>
      <c r="I986" s="21"/>
      <c r="J986" s="21"/>
      <c r="K986" s="21"/>
      <c r="L986" s="21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  <c r="AA986" s="21"/>
    </row>
    <row r="987" spans="2:27" ht="12.75">
      <c r="B987" s="21"/>
      <c r="C987" s="21"/>
      <c r="D987" s="21"/>
      <c r="E987" s="21"/>
      <c r="F987" s="21"/>
      <c r="G987" s="21"/>
      <c r="H987" s="33"/>
      <c r="I987" s="21"/>
      <c r="J987" s="21"/>
      <c r="K987" s="21"/>
      <c r="L987" s="21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  <c r="AA987" s="21"/>
    </row>
    <row r="988" spans="2:27" ht="12.75">
      <c r="B988" s="21"/>
      <c r="C988" s="21"/>
      <c r="D988" s="21"/>
      <c r="E988" s="21"/>
      <c r="F988" s="21"/>
      <c r="G988" s="21"/>
      <c r="H988" s="33"/>
      <c r="I988" s="21"/>
      <c r="J988" s="21"/>
      <c r="K988" s="21"/>
      <c r="L988" s="21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  <c r="AA988" s="21"/>
    </row>
    <row r="989" spans="2:27" ht="12.75">
      <c r="B989" s="21"/>
      <c r="C989" s="21"/>
      <c r="D989" s="21"/>
      <c r="E989" s="21"/>
      <c r="F989" s="21"/>
      <c r="G989" s="21"/>
      <c r="H989" s="33"/>
      <c r="I989" s="21"/>
      <c r="J989" s="21"/>
      <c r="K989" s="21"/>
      <c r="L989" s="21"/>
      <c r="M989" s="21"/>
      <c r="R989" s="21"/>
      <c r="S989" s="21"/>
      <c r="T989" s="21"/>
      <c r="U989" s="21"/>
      <c r="V989" s="21"/>
      <c r="W989" s="21"/>
      <c r="X989" s="21"/>
      <c r="Y989" s="21"/>
      <c r="Z989" s="21"/>
      <c r="AA989" s="21"/>
    </row>
    <row r="990" spans="2:27" ht="12.75">
      <c r="B990" s="21"/>
      <c r="C990" s="21"/>
      <c r="D990" s="21"/>
      <c r="E990" s="21"/>
      <c r="F990" s="21"/>
      <c r="G990" s="21"/>
      <c r="H990" s="33"/>
      <c r="I990" s="21"/>
      <c r="J990" s="21"/>
      <c r="K990" s="21"/>
      <c r="L990" s="21"/>
      <c r="M990" s="21"/>
      <c r="R990" s="21"/>
      <c r="S990" s="21"/>
      <c r="T990" s="21"/>
      <c r="U990" s="21"/>
      <c r="V990" s="21"/>
      <c r="W990" s="21"/>
      <c r="X990" s="21"/>
      <c r="Y990" s="21"/>
      <c r="Z990" s="21"/>
      <c r="AA990" s="21"/>
    </row>
    <row r="991" spans="2:27" ht="12.75">
      <c r="B991" s="21"/>
      <c r="C991" s="21"/>
      <c r="D991" s="21"/>
      <c r="E991" s="21"/>
      <c r="F991" s="21"/>
      <c r="G991" s="21"/>
      <c r="H991" s="33"/>
      <c r="I991" s="21"/>
      <c r="J991" s="21"/>
      <c r="K991" s="21"/>
      <c r="L991" s="21"/>
      <c r="M991" s="21"/>
      <c r="R991" s="21"/>
      <c r="S991" s="21"/>
      <c r="T991" s="21"/>
      <c r="U991" s="21"/>
      <c r="V991" s="21"/>
      <c r="W991" s="21"/>
      <c r="X991" s="21"/>
      <c r="Y991" s="21"/>
      <c r="Z991" s="21"/>
      <c r="AA991" s="21"/>
    </row>
    <row r="992" spans="2:27" ht="12.75">
      <c r="B992" s="21"/>
      <c r="C992" s="21"/>
      <c r="D992" s="21"/>
      <c r="E992" s="21"/>
      <c r="F992" s="21"/>
      <c r="G992" s="21"/>
      <c r="H992" s="33"/>
      <c r="I992" s="21"/>
      <c r="J992" s="21"/>
      <c r="K992" s="21"/>
      <c r="L992" s="21"/>
      <c r="M992" s="21"/>
      <c r="R992" s="21"/>
      <c r="S992" s="21"/>
      <c r="T992" s="21"/>
      <c r="U992" s="21"/>
      <c r="V992" s="21"/>
      <c r="W992" s="21"/>
      <c r="X992" s="21"/>
      <c r="Y992" s="21"/>
      <c r="Z992" s="21"/>
      <c r="AA992" s="21"/>
    </row>
    <row r="993" spans="2:27" ht="12.75">
      <c r="B993" s="21"/>
      <c r="C993" s="21"/>
      <c r="D993" s="21"/>
      <c r="E993" s="21"/>
      <c r="F993" s="21"/>
      <c r="G993" s="21"/>
      <c r="H993" s="33"/>
      <c r="I993" s="21"/>
      <c r="J993" s="21"/>
      <c r="K993" s="21"/>
      <c r="L993" s="21"/>
      <c r="M993" s="21"/>
      <c r="R993" s="21"/>
      <c r="S993" s="21"/>
      <c r="T993" s="21"/>
      <c r="U993" s="21"/>
      <c r="V993" s="21"/>
      <c r="W993" s="21"/>
      <c r="X993" s="21"/>
      <c r="Y993" s="21"/>
      <c r="Z993" s="21"/>
      <c r="AA993" s="21"/>
    </row>
    <row r="994" spans="2:27" ht="12.75">
      <c r="B994" s="21"/>
      <c r="C994" s="21"/>
      <c r="D994" s="21"/>
      <c r="E994" s="21"/>
      <c r="F994" s="21"/>
      <c r="G994" s="21"/>
      <c r="H994" s="33"/>
      <c r="I994" s="21"/>
      <c r="J994" s="21"/>
      <c r="K994" s="21"/>
      <c r="L994" s="21"/>
      <c r="M994" s="21"/>
      <c r="R994" s="21"/>
      <c r="S994" s="21"/>
      <c r="T994" s="21"/>
      <c r="U994" s="21"/>
      <c r="V994" s="21"/>
      <c r="W994" s="21"/>
      <c r="X994" s="21"/>
      <c r="Y994" s="21"/>
      <c r="Z994" s="21"/>
      <c r="AA994" s="21"/>
    </row>
    <row r="995" spans="2:27" ht="12.75">
      <c r="B995" s="21"/>
      <c r="C995" s="21"/>
      <c r="D995" s="21"/>
      <c r="E995" s="21"/>
      <c r="F995" s="21"/>
      <c r="G995" s="21"/>
      <c r="H995" s="33"/>
      <c r="I995" s="21"/>
      <c r="J995" s="21"/>
      <c r="K995" s="21"/>
      <c r="L995" s="21"/>
      <c r="M995" s="21"/>
      <c r="R995" s="21"/>
      <c r="S995" s="21"/>
      <c r="T995" s="21"/>
      <c r="U995" s="21"/>
      <c r="V995" s="21"/>
      <c r="W995" s="21"/>
      <c r="X995" s="21"/>
      <c r="Y995" s="21"/>
      <c r="Z995" s="21"/>
      <c r="AA995" s="21"/>
    </row>
    <row r="996" spans="2:27" ht="12.75">
      <c r="B996" s="21"/>
      <c r="C996" s="21"/>
      <c r="D996" s="21"/>
      <c r="E996" s="21"/>
      <c r="F996" s="21"/>
      <c r="G996" s="21"/>
      <c r="H996" s="33"/>
      <c r="I996" s="21"/>
      <c r="J996" s="21"/>
      <c r="K996" s="21"/>
      <c r="L996" s="21"/>
      <c r="M996" s="21"/>
      <c r="R996" s="21"/>
      <c r="S996" s="21"/>
      <c r="T996" s="21"/>
      <c r="U996" s="21"/>
      <c r="V996" s="21"/>
      <c r="W996" s="21"/>
      <c r="X996" s="21"/>
      <c r="Y996" s="21"/>
      <c r="Z996" s="21"/>
      <c r="AA996" s="21"/>
    </row>
    <row r="997" spans="2:27" ht="12.75">
      <c r="B997" s="21"/>
      <c r="C997" s="21"/>
      <c r="D997" s="21"/>
      <c r="E997" s="21"/>
      <c r="F997" s="21"/>
      <c r="G997" s="21"/>
      <c r="H997" s="33"/>
      <c r="I997" s="21"/>
      <c r="J997" s="21"/>
      <c r="K997" s="21"/>
      <c r="L997" s="21"/>
      <c r="M997" s="21"/>
      <c r="R997" s="21"/>
      <c r="S997" s="21"/>
      <c r="T997" s="21"/>
      <c r="U997" s="21"/>
      <c r="V997" s="21"/>
      <c r="W997" s="21"/>
      <c r="X997" s="21"/>
      <c r="Y997" s="21"/>
      <c r="Z997" s="21"/>
      <c r="AA997" s="21"/>
    </row>
    <row r="998" spans="2:27" ht="12.75">
      <c r="B998" s="21"/>
      <c r="C998" s="21"/>
      <c r="D998" s="21"/>
      <c r="E998" s="21"/>
      <c r="F998" s="21"/>
      <c r="G998" s="21"/>
      <c r="H998" s="33"/>
      <c r="I998" s="21"/>
      <c r="J998" s="21"/>
      <c r="K998" s="21"/>
      <c r="L998" s="21"/>
      <c r="M998" s="21"/>
      <c r="R998" s="21"/>
      <c r="S998" s="21"/>
      <c r="T998" s="21"/>
      <c r="U998" s="21"/>
      <c r="V998" s="21"/>
      <c r="W998" s="21"/>
      <c r="X998" s="21"/>
      <c r="Y998" s="21"/>
      <c r="Z998" s="21"/>
      <c r="AA998" s="21"/>
    </row>
    <row r="999" spans="2:27" ht="12.75">
      <c r="B999" s="21"/>
      <c r="C999" s="21"/>
      <c r="D999" s="21"/>
      <c r="E999" s="21"/>
      <c r="F999" s="21"/>
      <c r="G999" s="21"/>
      <c r="H999" s="33"/>
      <c r="I999" s="21"/>
      <c r="J999" s="21"/>
      <c r="K999" s="21"/>
      <c r="L999" s="21"/>
      <c r="M999" s="21"/>
      <c r="R999" s="21"/>
      <c r="S999" s="21"/>
      <c r="T999" s="21"/>
      <c r="U999" s="21"/>
      <c r="V999" s="21"/>
      <c r="W999" s="21"/>
      <c r="X999" s="21"/>
      <c r="Y999" s="21"/>
      <c r="Z999" s="21"/>
      <c r="AA999" s="21"/>
    </row>
    <row r="1000" spans="2:27" ht="12.75">
      <c r="B1000" s="21"/>
      <c r="C1000" s="21"/>
      <c r="D1000" s="21"/>
      <c r="E1000" s="21"/>
      <c r="F1000" s="21"/>
      <c r="G1000" s="21"/>
      <c r="H1000" s="33"/>
      <c r="I1000" s="21"/>
      <c r="J1000" s="21"/>
      <c r="K1000" s="21"/>
      <c r="L1000" s="21"/>
      <c r="M1000" s="21"/>
      <c r="R1000" s="21"/>
      <c r="S1000" s="21"/>
      <c r="T1000" s="21"/>
      <c r="U1000" s="21"/>
      <c r="V1000" s="21"/>
      <c r="W1000" s="21"/>
      <c r="X1000" s="21"/>
      <c r="Y1000" s="21"/>
      <c r="Z1000" s="21"/>
      <c r="AA1000" s="21"/>
    </row>
    <row r="1001" spans="2:27" ht="12.75">
      <c r="B1001" s="21"/>
      <c r="C1001" s="21"/>
      <c r="D1001" s="21"/>
      <c r="E1001" s="21"/>
      <c r="F1001" s="21"/>
      <c r="G1001" s="21"/>
      <c r="H1001" s="33"/>
      <c r="I1001" s="21"/>
      <c r="J1001" s="21"/>
      <c r="K1001" s="21"/>
      <c r="L1001" s="21"/>
      <c r="M1001" s="21"/>
      <c r="R1001" s="21"/>
      <c r="S1001" s="21"/>
      <c r="T1001" s="21"/>
      <c r="U1001" s="21"/>
      <c r="V1001" s="21"/>
      <c r="W1001" s="21"/>
      <c r="X1001" s="21"/>
      <c r="Y1001" s="21"/>
      <c r="Z1001" s="21"/>
      <c r="AA1001" s="21"/>
    </row>
    <row r="1002" spans="2:27" ht="12.75">
      <c r="B1002" s="21"/>
      <c r="C1002" s="21"/>
      <c r="D1002" s="21"/>
      <c r="E1002" s="21"/>
      <c r="F1002" s="21"/>
      <c r="G1002" s="21"/>
      <c r="H1002" s="33"/>
      <c r="I1002" s="21"/>
      <c r="J1002" s="21"/>
      <c r="K1002" s="21"/>
      <c r="L1002" s="21"/>
      <c r="M1002" s="21"/>
      <c r="R1002" s="21"/>
      <c r="S1002" s="21"/>
      <c r="T1002" s="21"/>
      <c r="U1002" s="21"/>
      <c r="V1002" s="21"/>
      <c r="W1002" s="21"/>
      <c r="X1002" s="21"/>
      <c r="Y1002" s="21"/>
      <c r="Z1002" s="21"/>
      <c r="AA1002" s="21"/>
    </row>
    <row r="1003" spans="2:27" ht="12.75">
      <c r="B1003" s="21"/>
      <c r="C1003" s="21"/>
      <c r="D1003" s="21"/>
      <c r="E1003" s="21"/>
      <c r="F1003" s="21"/>
      <c r="G1003" s="21"/>
      <c r="H1003" s="33"/>
      <c r="I1003" s="21"/>
      <c r="J1003" s="21"/>
      <c r="K1003" s="21"/>
      <c r="L1003" s="21"/>
      <c r="M1003" s="21"/>
      <c r="R1003" s="21"/>
      <c r="S1003" s="21"/>
      <c r="T1003" s="21"/>
      <c r="U1003" s="21"/>
      <c r="V1003" s="21"/>
      <c r="W1003" s="21"/>
      <c r="X1003" s="21"/>
      <c r="Y1003" s="21"/>
      <c r="Z1003" s="21"/>
      <c r="AA1003" s="21"/>
    </row>
    <row r="1004" spans="2:27" ht="12.75">
      <c r="B1004" s="21"/>
      <c r="C1004" s="21"/>
      <c r="D1004" s="21"/>
      <c r="E1004" s="21"/>
      <c r="F1004" s="21"/>
      <c r="G1004" s="21"/>
      <c r="H1004" s="33"/>
      <c r="I1004" s="21"/>
      <c r="J1004" s="21"/>
      <c r="K1004" s="21"/>
      <c r="L1004" s="21"/>
      <c r="M1004" s="21"/>
      <c r="R1004" s="21"/>
      <c r="S1004" s="21"/>
      <c r="T1004" s="21"/>
      <c r="U1004" s="21"/>
      <c r="V1004" s="21"/>
      <c r="W1004" s="21"/>
      <c r="X1004" s="21"/>
      <c r="Y1004" s="21"/>
      <c r="Z1004" s="21"/>
      <c r="AA1004" s="21"/>
    </row>
    <row r="1005" spans="2:27" ht="12.75">
      <c r="B1005" s="21"/>
      <c r="C1005" s="21"/>
      <c r="D1005" s="21"/>
      <c r="E1005" s="21"/>
      <c r="F1005" s="21"/>
      <c r="G1005" s="21"/>
      <c r="H1005" s="33"/>
      <c r="I1005" s="21"/>
      <c r="M1005" s="21"/>
      <c r="R1005" s="21"/>
      <c r="S1005" s="21"/>
      <c r="T1005" s="21"/>
      <c r="U1005" s="21"/>
      <c r="V1005" s="21"/>
      <c r="W1005" s="21"/>
      <c r="X1005" s="21"/>
      <c r="Y1005" s="21"/>
      <c r="Z1005" s="21"/>
      <c r="AA1005" s="21"/>
    </row>
    <row r="1006" spans="2:27" ht="12.75">
      <c r="B1006" s="21"/>
      <c r="C1006" s="21"/>
      <c r="D1006" s="21"/>
      <c r="E1006" s="21"/>
      <c r="F1006" s="21"/>
      <c r="G1006" s="21"/>
      <c r="H1006" s="33"/>
      <c r="I1006" s="21"/>
      <c r="M1006" s="21"/>
      <c r="R1006" s="21"/>
      <c r="S1006" s="21"/>
      <c r="T1006" s="21"/>
      <c r="U1006" s="21"/>
      <c r="V1006" s="21"/>
      <c r="W1006" s="21"/>
      <c r="X1006" s="21"/>
      <c r="Y1006" s="21"/>
      <c r="Z1006" s="21"/>
      <c r="AA1006" s="21"/>
    </row>
    <row r="1007" spans="2:27" ht="12.75">
      <c r="B1007" s="21"/>
      <c r="C1007" s="21"/>
      <c r="D1007" s="21"/>
      <c r="E1007" s="21"/>
      <c r="F1007" s="21"/>
      <c r="G1007" s="21"/>
      <c r="H1007" s="33"/>
      <c r="I1007" s="21"/>
      <c r="M1007" s="21"/>
      <c r="R1007" s="21"/>
      <c r="S1007" s="21"/>
      <c r="T1007" s="21"/>
      <c r="U1007" s="21"/>
      <c r="V1007" s="21"/>
      <c r="W1007" s="21"/>
      <c r="X1007" s="21"/>
      <c r="Y1007" s="21"/>
      <c r="Z1007" s="21"/>
      <c r="AA1007" s="21"/>
    </row>
    <row r="1008" spans="2:27" ht="12.75">
      <c r="B1008" s="21"/>
      <c r="C1008" s="21"/>
      <c r="D1008" s="21"/>
      <c r="E1008" s="21"/>
      <c r="F1008" s="21"/>
      <c r="G1008" s="21"/>
      <c r="H1008" s="33"/>
      <c r="I1008" s="21"/>
      <c r="M1008" s="21"/>
      <c r="R1008" s="21"/>
      <c r="S1008" s="21"/>
      <c r="T1008" s="21"/>
      <c r="U1008" s="21"/>
      <c r="V1008" s="21"/>
      <c r="W1008" s="21"/>
      <c r="X1008" s="21"/>
      <c r="Y1008" s="21"/>
      <c r="Z1008" s="21"/>
      <c r="AA1008" s="21"/>
    </row>
    <row r="1009" spans="2:27" ht="12.75">
      <c r="B1009" s="21"/>
      <c r="C1009" s="21"/>
      <c r="D1009" s="21"/>
      <c r="E1009" s="21"/>
      <c r="F1009" s="21"/>
      <c r="G1009" s="21"/>
      <c r="H1009" s="33"/>
      <c r="I1009" s="21"/>
      <c r="M1009" s="21"/>
      <c r="R1009" s="21"/>
      <c r="S1009" s="21"/>
      <c r="T1009" s="21"/>
      <c r="U1009" s="21"/>
      <c r="V1009" s="21"/>
      <c r="W1009" s="21"/>
      <c r="X1009" s="21"/>
      <c r="Y1009" s="21"/>
      <c r="Z1009" s="21"/>
      <c r="AA1009" s="21"/>
    </row>
    <row r="1010" spans="2:27" ht="12.75">
      <c r="E1010" s="21"/>
      <c r="F1010" s="21"/>
      <c r="G1010" s="21"/>
      <c r="H1010" s="33"/>
      <c r="I1010" s="21"/>
      <c r="M1010" s="21"/>
      <c r="R1010" s="21"/>
      <c r="S1010" s="21"/>
      <c r="T1010" s="21"/>
      <c r="U1010" s="21"/>
      <c r="V1010" s="21"/>
      <c r="W1010" s="21"/>
      <c r="X1010" s="21"/>
      <c r="Y1010" s="21"/>
      <c r="Z1010" s="21"/>
      <c r="AA1010" s="21"/>
    </row>
    <row r="1011" spans="2:27" ht="15.75" customHeight="1">
      <c r="E1011" s="21"/>
      <c r="F1011" s="21"/>
      <c r="G1011" s="21"/>
      <c r="H1011" s="33"/>
    </row>
    <row r="1012" spans="2:27" ht="15.75" customHeight="1">
      <c r="E1012" s="21"/>
      <c r="F1012" s="21"/>
    </row>
    <row r="1013" spans="2:27" ht="15.75" customHeight="1">
      <c r="F1013" s="21"/>
    </row>
  </sheetData>
  <mergeCells count="2">
    <mergeCell ref="C3:F3"/>
    <mergeCell ref="A1:M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E76A0-189D-4E6C-A4E7-1A83E7596514}">
  <sheetPr>
    <pageSetUpPr fitToPage="1"/>
  </sheetPr>
  <dimension ref="A1:AV107"/>
  <sheetViews>
    <sheetView tabSelected="1" zoomScale="70" zoomScaleNormal="70" workbookViewId="0">
      <selection activeCell="S34" sqref="S34"/>
    </sheetView>
  </sheetViews>
  <sheetFormatPr baseColWidth="10" defaultRowHeight="12.75"/>
  <cols>
    <col min="1" max="1" width="2.140625" bestFit="1" customWidth="1"/>
    <col min="2" max="2" width="15.5703125" bestFit="1" customWidth="1"/>
    <col min="3" max="3" width="11.42578125" customWidth="1"/>
    <col min="4" max="4" width="3.7109375" style="20" customWidth="1"/>
    <col min="5" max="5" width="9" bestFit="1" customWidth="1"/>
    <col min="6" max="6" width="18.28515625" bestFit="1" customWidth="1"/>
    <col min="7" max="7" width="15.5703125" style="134" customWidth="1"/>
    <col min="9" max="9" width="13.140625" customWidth="1"/>
    <col min="10" max="10" width="15" bestFit="1" customWidth="1"/>
    <col min="11" max="11" width="3.7109375" customWidth="1"/>
    <col min="12" max="12" width="2" bestFit="1" customWidth="1"/>
    <col min="14" max="14" width="18.42578125" style="20" bestFit="1" customWidth="1"/>
    <col min="15" max="15" width="15.5703125" style="134" customWidth="1"/>
    <col min="17" max="17" width="11.42578125" style="32"/>
    <col min="18" max="18" width="16.28515625" bestFit="1" customWidth="1"/>
    <col min="19" max="19" width="15" bestFit="1" customWidth="1"/>
    <col min="20" max="20" width="3.7109375" customWidth="1"/>
    <col min="21" max="21" width="2" bestFit="1" customWidth="1"/>
    <col min="23" max="23" width="16.7109375" bestFit="1" customWidth="1"/>
    <col min="24" max="24" width="15.5703125" style="134" customWidth="1"/>
    <col min="25" max="25" width="8.28515625" style="20" bestFit="1" customWidth="1"/>
    <col min="26" max="26" width="10" style="32" bestFit="1" customWidth="1"/>
    <col min="27" max="27" width="16.28515625" bestFit="1" customWidth="1"/>
    <col min="28" max="28" width="15" bestFit="1" customWidth="1"/>
    <col min="29" max="29" width="3.7109375" customWidth="1"/>
    <col min="30" max="30" width="2" bestFit="1" customWidth="1"/>
    <col min="31" max="31" width="9" customWidth="1"/>
    <col min="32" max="32" width="20" bestFit="1" customWidth="1"/>
    <col min="33" max="33" width="15.5703125" style="134" customWidth="1"/>
    <col min="34" max="34" width="11.42578125" style="20"/>
    <col min="35" max="35" width="11.42578125" style="32"/>
    <col min="36" max="36" width="16.28515625" bestFit="1" customWidth="1"/>
    <col min="37" max="37" width="15" bestFit="1" customWidth="1"/>
    <col min="38" max="38" width="3.7109375" customWidth="1"/>
    <col min="39" max="39" width="2.140625" bestFit="1" customWidth="1"/>
    <col min="40" max="40" width="8.5703125" customWidth="1"/>
    <col min="41" max="41" width="19.140625" bestFit="1" customWidth="1"/>
    <col min="42" max="42" width="15.5703125" style="134" customWidth="1"/>
    <col min="43" max="43" width="11.42578125" style="20"/>
    <col min="44" max="44" width="11.42578125" style="32"/>
    <col min="45" max="45" width="16.28515625" bestFit="1" customWidth="1"/>
    <col min="46" max="46" width="15" bestFit="1" customWidth="1"/>
    <col min="47" max="47" width="3.7109375" customWidth="1"/>
    <col min="48" max="48" width="2.140625" customWidth="1"/>
  </cols>
  <sheetData>
    <row r="1" spans="1:48" ht="11.25" customHeight="1">
      <c r="A1" s="73"/>
      <c r="B1" s="73"/>
      <c r="C1" s="19"/>
      <c r="D1" s="19"/>
      <c r="E1" s="19"/>
      <c r="F1" s="18"/>
      <c r="G1" s="18"/>
      <c r="H1" s="18"/>
      <c r="I1" s="19"/>
      <c r="J1" s="4"/>
      <c r="K1" s="19"/>
      <c r="L1" s="72"/>
      <c r="M1" s="19"/>
      <c r="N1" s="19"/>
      <c r="O1" s="19"/>
      <c r="P1" s="5"/>
      <c r="Q1" s="5"/>
      <c r="R1" s="5"/>
      <c r="S1" s="5"/>
      <c r="T1" s="19"/>
      <c r="U1" s="72"/>
      <c r="V1" s="19"/>
      <c r="W1" s="5"/>
      <c r="X1" s="5"/>
      <c r="Y1" s="5"/>
      <c r="Z1" s="5"/>
      <c r="AA1" s="5"/>
      <c r="AB1" s="5"/>
      <c r="AC1" s="19"/>
      <c r="AD1" s="72"/>
      <c r="AE1" s="19"/>
      <c r="AF1" s="5"/>
      <c r="AG1" s="5"/>
      <c r="AH1" s="5"/>
      <c r="AI1" s="5"/>
      <c r="AJ1" s="5"/>
      <c r="AK1" s="5"/>
      <c r="AL1" s="19"/>
      <c r="AM1" s="73"/>
      <c r="AN1" s="19"/>
      <c r="AO1" s="5"/>
      <c r="AP1" s="5"/>
      <c r="AQ1" s="5"/>
      <c r="AR1" s="5"/>
      <c r="AS1" s="5"/>
      <c r="AT1" s="5"/>
      <c r="AU1" s="19"/>
      <c r="AV1" s="73"/>
    </row>
    <row r="2" spans="1:48" ht="18">
      <c r="A2" s="73"/>
      <c r="B2" s="158" t="s">
        <v>151</v>
      </c>
      <c r="C2" s="158"/>
      <c r="D2" s="158"/>
      <c r="E2" s="158"/>
      <c r="F2" s="158"/>
      <c r="G2" s="158"/>
      <c r="H2" s="158"/>
      <c r="I2" s="158"/>
      <c r="J2" s="158"/>
      <c r="K2" s="158"/>
      <c r="L2" s="19"/>
      <c r="M2" s="2"/>
      <c r="N2" s="2"/>
      <c r="O2" s="2"/>
      <c r="P2" s="157"/>
      <c r="Q2" s="157"/>
      <c r="R2" s="157"/>
      <c r="S2" s="157"/>
      <c r="T2" s="2"/>
      <c r="U2" s="19"/>
      <c r="V2" s="2"/>
      <c r="W2" s="157"/>
      <c r="X2" s="157"/>
      <c r="Y2" s="157"/>
      <c r="Z2" s="157"/>
      <c r="AA2" s="159"/>
      <c r="AB2" s="159"/>
      <c r="AC2" s="2"/>
      <c r="AD2" s="19"/>
      <c r="AE2" s="2"/>
      <c r="AF2" s="157"/>
      <c r="AG2" s="157"/>
      <c r="AH2" s="157"/>
      <c r="AI2" s="157"/>
      <c r="AJ2" s="159"/>
      <c r="AK2" s="159"/>
      <c r="AL2" s="2"/>
      <c r="AM2" s="18"/>
      <c r="AN2" s="2"/>
      <c r="AO2" s="153"/>
      <c r="AP2" s="153"/>
      <c r="AQ2" s="153"/>
      <c r="AR2" s="153"/>
      <c r="AS2" s="159"/>
      <c r="AT2" s="159"/>
      <c r="AU2" s="2"/>
      <c r="AV2" s="73"/>
    </row>
    <row r="3" spans="1:48" s="20" customFormat="1" ht="18">
      <c r="A3" s="73"/>
      <c r="E3" s="2"/>
      <c r="F3" s="153" t="s">
        <v>86</v>
      </c>
      <c r="G3" s="153"/>
      <c r="H3" s="153"/>
      <c r="I3" s="153"/>
      <c r="J3" s="153"/>
      <c r="K3" s="2"/>
      <c r="L3" s="19"/>
      <c r="M3" s="2"/>
      <c r="N3" s="157" t="s">
        <v>41</v>
      </c>
      <c r="O3" s="157"/>
      <c r="P3" s="157"/>
      <c r="Q3" s="157"/>
      <c r="R3" s="157"/>
      <c r="S3" s="157"/>
      <c r="T3" s="2"/>
      <c r="U3" s="19"/>
      <c r="V3" s="2"/>
      <c r="W3" s="157" t="s">
        <v>42</v>
      </c>
      <c r="X3" s="157"/>
      <c r="Y3" s="157"/>
      <c r="Z3" s="157"/>
      <c r="AA3" s="159"/>
      <c r="AB3" s="159"/>
      <c r="AC3" s="2"/>
      <c r="AD3" s="19"/>
      <c r="AE3" s="2"/>
      <c r="AF3" s="157" t="s">
        <v>43</v>
      </c>
      <c r="AG3" s="157"/>
      <c r="AH3" s="157"/>
      <c r="AI3" s="157"/>
      <c r="AJ3" s="159"/>
      <c r="AK3" s="159"/>
      <c r="AL3" s="2"/>
      <c r="AM3" s="18"/>
      <c r="AN3" s="2"/>
      <c r="AO3" s="153" t="s">
        <v>153</v>
      </c>
      <c r="AP3" s="153"/>
      <c r="AQ3" s="153"/>
      <c r="AR3" s="153"/>
      <c r="AS3" s="159"/>
      <c r="AT3" s="159"/>
      <c r="AU3" s="2"/>
      <c r="AV3" s="73"/>
    </row>
    <row r="4" spans="1:48" ht="13.5" thickBot="1">
      <c r="A4" s="73"/>
      <c r="B4" s="154" t="s">
        <v>88</v>
      </c>
      <c r="C4" s="154"/>
      <c r="D4" s="83"/>
      <c r="E4" s="2"/>
      <c r="F4" s="2"/>
      <c r="G4" s="2"/>
      <c r="H4" s="2"/>
      <c r="I4" s="2"/>
      <c r="J4" s="3"/>
      <c r="K4" s="2"/>
      <c r="L4" s="19"/>
      <c r="M4" s="2"/>
      <c r="N4" s="2"/>
      <c r="O4" s="2"/>
      <c r="P4" s="2"/>
      <c r="Q4" s="2"/>
      <c r="R4" s="17"/>
      <c r="S4" s="3"/>
      <c r="T4" s="2"/>
      <c r="U4" s="19"/>
      <c r="V4" s="21"/>
      <c r="W4" s="34"/>
      <c r="X4" s="34"/>
      <c r="Y4" s="34"/>
      <c r="Z4" s="34"/>
      <c r="AA4" s="28"/>
      <c r="AB4" s="34"/>
      <c r="AC4" s="21"/>
      <c r="AD4" s="19"/>
      <c r="AE4" s="2"/>
      <c r="AF4" s="7"/>
      <c r="AG4" s="7"/>
      <c r="AH4" s="7"/>
      <c r="AI4" s="7"/>
      <c r="AJ4" s="17"/>
      <c r="AK4" s="8"/>
      <c r="AL4" s="2"/>
      <c r="AM4" s="19"/>
      <c r="AN4" s="2"/>
      <c r="AO4" s="7"/>
      <c r="AP4" s="7"/>
      <c r="AQ4" s="7"/>
      <c r="AR4" s="7"/>
      <c r="AS4" s="17"/>
      <c r="AT4" s="8"/>
      <c r="AU4" s="2"/>
      <c r="AV4" s="19"/>
    </row>
    <row r="5" spans="1:48" ht="13.5" thickBot="1">
      <c r="A5" s="73"/>
      <c r="B5" s="77" t="s">
        <v>89</v>
      </c>
      <c r="C5" s="78">
        <v>20</v>
      </c>
      <c r="D5"/>
      <c r="E5" s="2"/>
      <c r="F5" s="125" t="s">
        <v>98</v>
      </c>
      <c r="G5" s="126" t="s">
        <v>265</v>
      </c>
      <c r="H5" s="126" t="s">
        <v>46</v>
      </c>
      <c r="I5" s="126" t="s">
        <v>104</v>
      </c>
      <c r="J5" s="127" t="s">
        <v>10</v>
      </c>
      <c r="K5" s="2"/>
      <c r="L5" s="19"/>
      <c r="M5" s="97" t="s">
        <v>118</v>
      </c>
      <c r="N5" s="125" t="s">
        <v>115</v>
      </c>
      <c r="O5" s="126" t="s">
        <v>265</v>
      </c>
      <c r="P5" s="126" t="s">
        <v>9</v>
      </c>
      <c r="Q5" s="126" t="s">
        <v>114</v>
      </c>
      <c r="R5" s="126" t="s">
        <v>113</v>
      </c>
      <c r="S5" s="127" t="s">
        <v>10</v>
      </c>
      <c r="T5" s="21"/>
      <c r="U5" s="19"/>
      <c r="V5" s="101" t="s">
        <v>118</v>
      </c>
      <c r="W5" s="125" t="s">
        <v>152</v>
      </c>
      <c r="X5" s="126" t="s">
        <v>265</v>
      </c>
      <c r="Y5" s="126" t="s">
        <v>9</v>
      </c>
      <c r="Z5" s="126" t="s">
        <v>114</v>
      </c>
      <c r="AA5" s="126" t="s">
        <v>113</v>
      </c>
      <c r="AB5" s="127" t="s">
        <v>10</v>
      </c>
      <c r="AC5" s="21"/>
      <c r="AD5" s="19"/>
      <c r="AE5" s="97" t="s">
        <v>118</v>
      </c>
      <c r="AF5" s="125" t="s">
        <v>174</v>
      </c>
      <c r="AG5" s="126" t="s">
        <v>265</v>
      </c>
      <c r="AH5" s="126" t="s">
        <v>9</v>
      </c>
      <c r="AI5" s="126" t="s">
        <v>114</v>
      </c>
      <c r="AJ5" s="126" t="s">
        <v>113</v>
      </c>
      <c r="AK5" s="127" t="s">
        <v>10</v>
      </c>
      <c r="AL5" s="21"/>
      <c r="AM5" s="19"/>
      <c r="AN5" s="97" t="s">
        <v>118</v>
      </c>
      <c r="AO5" s="125" t="s">
        <v>154</v>
      </c>
      <c r="AP5" s="126" t="s">
        <v>265</v>
      </c>
      <c r="AQ5" s="126" t="s">
        <v>9</v>
      </c>
      <c r="AR5" s="126" t="s">
        <v>114</v>
      </c>
      <c r="AS5" s="126" t="s">
        <v>113</v>
      </c>
      <c r="AT5" s="127" t="s">
        <v>10</v>
      </c>
      <c r="AU5" s="21"/>
      <c r="AV5" s="19"/>
    </row>
    <row r="6" spans="1:48" ht="13.5" thickBot="1">
      <c r="A6" s="73"/>
      <c r="B6" s="79" t="s">
        <v>69</v>
      </c>
      <c r="C6" s="80">
        <v>50</v>
      </c>
      <c r="D6" s="84"/>
      <c r="E6" s="2"/>
      <c r="F6" s="49" t="s">
        <v>48</v>
      </c>
      <c r="G6" s="24" t="s">
        <v>268</v>
      </c>
      <c r="H6" s="24">
        <v>8</v>
      </c>
      <c r="I6" s="24">
        <v>24</v>
      </c>
      <c r="J6" s="57">
        <f>7.9*I6</f>
        <v>189.60000000000002</v>
      </c>
      <c r="K6" s="20"/>
      <c r="L6" s="11"/>
      <c r="M6" s="32"/>
      <c r="N6" s="92" t="s">
        <v>116</v>
      </c>
      <c r="O6" s="84" t="s">
        <v>268</v>
      </c>
      <c r="P6" s="24">
        <v>7</v>
      </c>
      <c r="Q6" s="24" t="s">
        <v>117</v>
      </c>
      <c r="R6" s="99">
        <v>15.9</v>
      </c>
      <c r="S6" s="57" t="b">
        <f>'Oversikt og Basic'!E39=P6*R6</f>
        <v>0</v>
      </c>
      <c r="T6" s="21"/>
      <c r="U6" s="19"/>
      <c r="V6" s="32"/>
      <c r="W6" s="79" t="s">
        <v>119</v>
      </c>
      <c r="X6" s="89" t="s">
        <v>260</v>
      </c>
      <c r="Y6" s="51">
        <v>14</v>
      </c>
      <c r="Z6" s="51" t="s">
        <v>63</v>
      </c>
      <c r="AA6" s="104">
        <v>27.9</v>
      </c>
      <c r="AB6" s="57">
        <f>Y6*AA6</f>
        <v>390.59999999999997</v>
      </c>
      <c r="AC6" s="21"/>
      <c r="AD6" s="19"/>
      <c r="AE6" s="32"/>
      <c r="AF6" s="79" t="s">
        <v>175</v>
      </c>
      <c r="AG6" s="89" t="s">
        <v>268</v>
      </c>
      <c r="AH6" s="51">
        <v>10</v>
      </c>
      <c r="AI6" s="51" t="s">
        <v>177</v>
      </c>
      <c r="AJ6" s="104">
        <v>20.9</v>
      </c>
      <c r="AK6" s="57">
        <f>AH6*AJ6</f>
        <v>209</v>
      </c>
      <c r="AL6" s="21"/>
      <c r="AM6" s="19"/>
      <c r="AN6" s="32"/>
      <c r="AO6" s="79" t="s">
        <v>196</v>
      </c>
      <c r="AP6" s="89" t="s">
        <v>259</v>
      </c>
      <c r="AQ6" s="51">
        <v>6</v>
      </c>
      <c r="AR6" s="51" t="s">
        <v>117</v>
      </c>
      <c r="AS6" s="104">
        <v>22.9</v>
      </c>
      <c r="AT6" s="57">
        <f>AQ6*AS6</f>
        <v>137.39999999999998</v>
      </c>
      <c r="AU6" s="21"/>
      <c r="AV6" s="19"/>
    </row>
    <row r="7" spans="1:48" ht="13.5" thickBot="1">
      <c r="A7" s="73"/>
      <c r="B7" s="81" t="s">
        <v>90</v>
      </c>
      <c r="C7" s="82">
        <f>SUM(C5:C6)</f>
        <v>70</v>
      </c>
      <c r="D7" s="25"/>
      <c r="E7" s="2"/>
      <c r="F7" s="49" t="s">
        <v>50</v>
      </c>
      <c r="G7" s="24" t="s">
        <v>52</v>
      </c>
      <c r="H7" s="24">
        <v>7</v>
      </c>
      <c r="I7" s="24">
        <v>7</v>
      </c>
      <c r="J7" s="57">
        <f>30*I7</f>
        <v>210</v>
      </c>
      <c r="K7" s="20"/>
      <c r="L7" s="11"/>
      <c r="M7" s="32"/>
      <c r="N7" s="92" t="s">
        <v>119</v>
      </c>
      <c r="O7" s="84" t="s">
        <v>260</v>
      </c>
      <c r="P7" s="24">
        <v>14</v>
      </c>
      <c r="Q7" s="24" t="s">
        <v>63</v>
      </c>
      <c r="R7" s="99">
        <v>27.9</v>
      </c>
      <c r="S7" s="57">
        <f>P7*R7</f>
        <v>390.59999999999997</v>
      </c>
      <c r="T7" s="21"/>
      <c r="U7" s="19"/>
      <c r="V7" s="32"/>
      <c r="W7" s="79" t="s">
        <v>120</v>
      </c>
      <c r="X7" s="89" t="s">
        <v>261</v>
      </c>
      <c r="Y7" s="51">
        <v>16</v>
      </c>
      <c r="Z7" s="51" t="s">
        <v>146</v>
      </c>
      <c r="AA7" s="104">
        <v>8.5</v>
      </c>
      <c r="AB7" s="57">
        <f>Y7*AA7</f>
        <v>136</v>
      </c>
      <c r="AC7" s="21"/>
      <c r="AD7" s="19"/>
      <c r="AE7" s="32"/>
      <c r="AF7" s="79" t="s">
        <v>176</v>
      </c>
      <c r="AG7" s="89" t="s">
        <v>260</v>
      </c>
      <c r="AH7" s="51">
        <v>8</v>
      </c>
      <c r="AI7" s="51" t="s">
        <v>178</v>
      </c>
      <c r="AJ7" s="104">
        <v>59</v>
      </c>
      <c r="AK7" s="57">
        <f>AH7*AJ7</f>
        <v>472</v>
      </c>
      <c r="AL7" s="21"/>
      <c r="AM7" s="19"/>
      <c r="AN7" s="32"/>
      <c r="AO7" s="79" t="s">
        <v>197</v>
      </c>
      <c r="AP7" s="89" t="s">
        <v>259</v>
      </c>
      <c r="AQ7" s="51">
        <v>2</v>
      </c>
      <c r="AR7" s="51" t="s">
        <v>117</v>
      </c>
      <c r="AS7" s="104">
        <v>36.9</v>
      </c>
      <c r="AT7" s="57">
        <f>AQ7*AS7</f>
        <v>73.8</v>
      </c>
      <c r="AU7" s="21"/>
      <c r="AV7" s="19"/>
    </row>
    <row r="8" spans="1:48">
      <c r="A8" s="73"/>
      <c r="C8" s="20"/>
      <c r="E8" s="2"/>
      <c r="F8" s="35" t="s">
        <v>91</v>
      </c>
      <c r="G8" s="51" t="s">
        <v>262</v>
      </c>
      <c r="H8" s="24">
        <v>1</v>
      </c>
      <c r="I8" s="24">
        <v>1</v>
      </c>
      <c r="J8" s="57">
        <f>40*I8</f>
        <v>40</v>
      </c>
      <c r="K8" s="20"/>
      <c r="L8" s="11"/>
      <c r="M8" s="32"/>
      <c r="N8" s="92" t="s">
        <v>120</v>
      </c>
      <c r="O8" s="84" t="s">
        <v>261</v>
      </c>
      <c r="P8" s="24">
        <v>16</v>
      </c>
      <c r="Q8" s="24" t="s">
        <v>125</v>
      </c>
      <c r="R8" s="99">
        <v>8.5</v>
      </c>
      <c r="S8" s="57">
        <f>P8*R8</f>
        <v>136</v>
      </c>
      <c r="T8" s="21"/>
      <c r="U8" s="19"/>
      <c r="V8" s="32"/>
      <c r="W8" s="79" t="s">
        <v>127</v>
      </c>
      <c r="X8" s="89" t="s">
        <v>261</v>
      </c>
      <c r="Y8" s="51">
        <v>8</v>
      </c>
      <c r="Z8" s="51" t="s">
        <v>146</v>
      </c>
      <c r="AA8" s="104">
        <v>11.9</v>
      </c>
      <c r="AB8" s="57">
        <f>Y8*AA8</f>
        <v>95.2</v>
      </c>
      <c r="AC8" s="21"/>
      <c r="AD8" s="19"/>
      <c r="AE8" s="32"/>
      <c r="AF8" s="79" t="s">
        <v>180</v>
      </c>
      <c r="AG8" s="89" t="s">
        <v>259</v>
      </c>
      <c r="AH8" s="51">
        <v>4</v>
      </c>
      <c r="AI8" s="51" t="s">
        <v>133</v>
      </c>
      <c r="AJ8" s="104">
        <v>4.04</v>
      </c>
      <c r="AK8" s="57">
        <f>AH8*AJ8</f>
        <v>16.16</v>
      </c>
      <c r="AL8" s="21"/>
      <c r="AM8" s="19"/>
      <c r="AN8" s="32"/>
      <c r="AO8" s="79" t="s">
        <v>198</v>
      </c>
      <c r="AP8" s="89" t="s">
        <v>259</v>
      </c>
      <c r="AQ8" s="51">
        <v>1</v>
      </c>
      <c r="AR8" s="51" t="s">
        <v>133</v>
      </c>
      <c r="AS8" s="104">
        <v>32.89</v>
      </c>
      <c r="AT8" s="57">
        <f>AQ8*AS8</f>
        <v>32.89</v>
      </c>
      <c r="AU8" s="21"/>
      <c r="AV8" s="19"/>
    </row>
    <row r="9" spans="1:48">
      <c r="A9" s="73"/>
      <c r="B9" s="137" t="s">
        <v>40</v>
      </c>
      <c r="C9" s="17"/>
      <c r="F9" s="35" t="s">
        <v>92</v>
      </c>
      <c r="G9" s="51" t="s">
        <v>262</v>
      </c>
      <c r="H9" s="24">
        <v>3</v>
      </c>
      <c r="I9" s="24">
        <v>9</v>
      </c>
      <c r="J9" s="57">
        <f>28.2*I9</f>
        <v>253.79999999999998</v>
      </c>
      <c r="K9" s="20"/>
      <c r="L9" s="11"/>
      <c r="M9" s="21"/>
      <c r="N9" s="49" t="s">
        <v>124</v>
      </c>
      <c r="O9" s="24" t="s">
        <v>261</v>
      </c>
      <c r="P9" s="24">
        <v>4</v>
      </c>
      <c r="Q9" s="24" t="s">
        <v>126</v>
      </c>
      <c r="R9" s="99">
        <v>9.5</v>
      </c>
      <c r="S9" s="57">
        <f>P9*R9</f>
        <v>38</v>
      </c>
      <c r="T9" s="21"/>
      <c r="U9" s="19"/>
      <c r="V9" s="21"/>
      <c r="W9" s="35" t="s">
        <v>158</v>
      </c>
      <c r="X9" s="51" t="s">
        <v>261</v>
      </c>
      <c r="Y9" s="51">
        <v>4</v>
      </c>
      <c r="Z9" s="51" t="s">
        <v>159</v>
      </c>
      <c r="AA9" s="104">
        <v>11.8</v>
      </c>
      <c r="AB9" s="57">
        <f>Y9*AA9</f>
        <v>47.2</v>
      </c>
      <c r="AC9" s="34"/>
      <c r="AD9" s="11"/>
      <c r="AE9" s="21"/>
      <c r="AF9" s="35" t="s">
        <v>58</v>
      </c>
      <c r="AG9" s="51" t="s">
        <v>259</v>
      </c>
      <c r="AH9" s="51">
        <v>4</v>
      </c>
      <c r="AI9" s="51" t="s">
        <v>133</v>
      </c>
      <c r="AJ9" s="104">
        <v>20.9</v>
      </c>
      <c r="AK9" s="57">
        <f>AH9*AJ9</f>
        <v>83.6</v>
      </c>
      <c r="AL9" s="21"/>
      <c r="AM9" s="19"/>
      <c r="AN9" s="21"/>
      <c r="AO9" s="35" t="s">
        <v>199</v>
      </c>
      <c r="AP9" s="89" t="s">
        <v>259</v>
      </c>
      <c r="AQ9" s="51">
        <v>3</v>
      </c>
      <c r="AR9" s="51" t="s">
        <v>133</v>
      </c>
      <c r="AS9" s="104">
        <v>13.18</v>
      </c>
      <c r="AT9" s="57">
        <f>AQ9*AS9</f>
        <v>39.54</v>
      </c>
      <c r="AU9" s="21"/>
      <c r="AV9" s="19"/>
    </row>
    <row r="10" spans="1:48">
      <c r="A10" s="73"/>
      <c r="B10" s="138" t="s">
        <v>44</v>
      </c>
      <c r="C10" s="28"/>
      <c r="E10" s="2"/>
      <c r="F10" s="35" t="s">
        <v>93</v>
      </c>
      <c r="G10" s="51" t="s">
        <v>266</v>
      </c>
      <c r="H10" s="51" t="s">
        <v>95</v>
      </c>
      <c r="I10" s="24">
        <v>9</v>
      </c>
      <c r="J10" s="57">
        <f>18.9*I10</f>
        <v>170.1</v>
      </c>
      <c r="K10" s="20"/>
      <c r="L10" s="11"/>
      <c r="M10" s="21"/>
      <c r="N10" s="35" t="s">
        <v>130</v>
      </c>
      <c r="O10" s="51" t="s">
        <v>259</v>
      </c>
      <c r="P10" s="24">
        <v>10</v>
      </c>
      <c r="Q10" s="51" t="s">
        <v>131</v>
      </c>
      <c r="R10" s="99">
        <v>1.99</v>
      </c>
      <c r="S10" s="57">
        <f>P10*R10</f>
        <v>19.899999999999999</v>
      </c>
      <c r="T10" s="21"/>
      <c r="U10" s="19"/>
      <c r="V10" s="21"/>
      <c r="W10" s="35" t="s">
        <v>124</v>
      </c>
      <c r="X10" s="51" t="s">
        <v>261</v>
      </c>
      <c r="Y10" s="51">
        <v>4</v>
      </c>
      <c r="Z10" s="51" t="s">
        <v>160</v>
      </c>
      <c r="AA10" s="104">
        <v>9.5</v>
      </c>
      <c r="AB10" s="57">
        <f>Y10*AA10</f>
        <v>38</v>
      </c>
      <c r="AC10" s="21"/>
      <c r="AD10" s="19"/>
      <c r="AE10" s="21"/>
      <c r="AF10" s="35" t="s">
        <v>127</v>
      </c>
      <c r="AG10" s="51" t="s">
        <v>261</v>
      </c>
      <c r="AH10" s="51">
        <v>4</v>
      </c>
      <c r="AI10" s="51" t="s">
        <v>134</v>
      </c>
      <c r="AJ10" s="104">
        <v>11.9</v>
      </c>
      <c r="AK10" s="57">
        <f>AH10*AJ10</f>
        <v>47.6</v>
      </c>
      <c r="AL10" s="21"/>
      <c r="AM10" s="19"/>
      <c r="AN10" s="21"/>
      <c r="AO10" s="35" t="s">
        <v>200</v>
      </c>
      <c r="AP10" s="51" t="s">
        <v>260</v>
      </c>
      <c r="AQ10" s="51">
        <v>4</v>
      </c>
      <c r="AR10" s="51" t="s">
        <v>191</v>
      </c>
      <c r="AS10" s="104">
        <v>39.799999999999997</v>
      </c>
      <c r="AT10" s="57">
        <f>AQ10*AS10</f>
        <v>159.19999999999999</v>
      </c>
      <c r="AU10" s="21"/>
      <c r="AV10" s="19"/>
    </row>
    <row r="11" spans="1:48">
      <c r="A11" s="73"/>
      <c r="B11" s="139" t="s">
        <v>259</v>
      </c>
      <c r="C11" s="28"/>
      <c r="E11" s="2"/>
      <c r="F11" s="35" t="s">
        <v>55</v>
      </c>
      <c r="G11" s="51" t="s">
        <v>266</v>
      </c>
      <c r="H11" s="89" t="s">
        <v>94</v>
      </c>
      <c r="I11" s="51">
        <v>6</v>
      </c>
      <c r="J11" s="90">
        <f>21*I11</f>
        <v>126</v>
      </c>
      <c r="K11" s="20"/>
      <c r="L11" s="11"/>
      <c r="M11" s="21"/>
      <c r="N11" s="49"/>
      <c r="O11" s="24"/>
      <c r="P11" s="24"/>
      <c r="Q11" s="24"/>
      <c r="R11" s="99"/>
      <c r="S11" s="57">
        <f t="shared" ref="S11:S26" si="0">P11*R11</f>
        <v>0</v>
      </c>
      <c r="T11" s="21"/>
      <c r="U11" s="19"/>
      <c r="V11" s="21"/>
      <c r="W11" s="35" t="s">
        <v>161</v>
      </c>
      <c r="X11" s="51" t="s">
        <v>269</v>
      </c>
      <c r="Y11" s="51">
        <v>14</v>
      </c>
      <c r="Z11" s="51" t="s">
        <v>162</v>
      </c>
      <c r="AA11" s="104">
        <v>3.5</v>
      </c>
      <c r="AB11" s="57">
        <f t="shared" ref="AB11:AB26" si="1">Y11*AA11</f>
        <v>49</v>
      </c>
      <c r="AC11" s="21"/>
      <c r="AD11" s="19"/>
      <c r="AE11" s="21"/>
      <c r="AF11" s="35" t="s">
        <v>181</v>
      </c>
      <c r="AG11" s="51" t="s">
        <v>259</v>
      </c>
      <c r="AH11" s="51">
        <v>1</v>
      </c>
      <c r="AI11" s="51" t="s">
        <v>117</v>
      </c>
      <c r="AJ11" s="104">
        <v>16.899999999999999</v>
      </c>
      <c r="AK11" s="57">
        <f t="shared" ref="AK11:AK26" si="2">AH11*AJ11</f>
        <v>16.899999999999999</v>
      </c>
      <c r="AL11" s="21"/>
      <c r="AM11" s="19"/>
      <c r="AN11" s="21"/>
      <c r="AO11" s="35" t="s">
        <v>201</v>
      </c>
      <c r="AP11" s="51" t="s">
        <v>269</v>
      </c>
      <c r="AQ11" s="51">
        <v>1</v>
      </c>
      <c r="AR11" s="51" t="s">
        <v>168</v>
      </c>
      <c r="AS11" s="104">
        <v>21.9</v>
      </c>
      <c r="AT11" s="57">
        <f t="shared" ref="AT11:AT26" si="3">AQ11*AS11</f>
        <v>21.9</v>
      </c>
      <c r="AU11" s="21"/>
      <c r="AV11" s="19"/>
    </row>
    <row r="12" spans="1:48">
      <c r="A12" s="73"/>
      <c r="B12" s="140" t="s">
        <v>260</v>
      </c>
      <c r="C12" s="28"/>
      <c r="E12" s="2"/>
      <c r="F12" s="35" t="s">
        <v>53</v>
      </c>
      <c r="G12" s="51" t="s">
        <v>266</v>
      </c>
      <c r="H12" s="89" t="s">
        <v>96</v>
      </c>
      <c r="I12" s="51">
        <v>1</v>
      </c>
      <c r="J12" s="90">
        <f>19.9*I12</f>
        <v>19.899999999999999</v>
      </c>
      <c r="K12" s="20"/>
      <c r="L12" s="11"/>
      <c r="M12" s="21"/>
      <c r="N12" s="100" t="s">
        <v>122</v>
      </c>
      <c r="O12" s="61"/>
      <c r="P12" s="24"/>
      <c r="Q12" s="24"/>
      <c r="R12" s="99"/>
      <c r="S12" s="57">
        <f t="shared" si="0"/>
        <v>0</v>
      </c>
      <c r="T12" s="21"/>
      <c r="U12" s="19"/>
      <c r="V12" s="21"/>
      <c r="W12" s="35" t="s">
        <v>163</v>
      </c>
      <c r="X12" s="51" t="s">
        <v>268</v>
      </c>
      <c r="Y12" s="51">
        <v>8</v>
      </c>
      <c r="Z12" s="51" t="s">
        <v>162</v>
      </c>
      <c r="AA12" s="104">
        <v>18.399999999999999</v>
      </c>
      <c r="AB12" s="57">
        <f t="shared" si="1"/>
        <v>147.19999999999999</v>
      </c>
      <c r="AC12" s="21"/>
      <c r="AD12" s="19"/>
      <c r="AE12" s="21"/>
      <c r="AF12" s="35" t="s">
        <v>179</v>
      </c>
      <c r="AG12" s="51" t="s">
        <v>259</v>
      </c>
      <c r="AH12" s="51">
        <v>1</v>
      </c>
      <c r="AI12" s="51" t="s">
        <v>117</v>
      </c>
      <c r="AJ12" s="104">
        <v>39.9</v>
      </c>
      <c r="AK12" s="57">
        <f t="shared" si="2"/>
        <v>39.9</v>
      </c>
      <c r="AL12" s="21"/>
      <c r="AM12" s="19"/>
      <c r="AN12" s="21"/>
      <c r="AO12" s="35" t="s">
        <v>202</v>
      </c>
      <c r="AP12" s="51" t="s">
        <v>268</v>
      </c>
      <c r="AQ12" s="51">
        <v>4</v>
      </c>
      <c r="AR12" s="51" t="s">
        <v>133</v>
      </c>
      <c r="AS12" s="104">
        <v>38.9</v>
      </c>
      <c r="AT12" s="57">
        <f t="shared" si="3"/>
        <v>155.6</v>
      </c>
      <c r="AU12" s="21"/>
      <c r="AV12" s="19"/>
    </row>
    <row r="13" spans="1:48" ht="15.75">
      <c r="A13" s="73"/>
      <c r="B13" s="141" t="s">
        <v>261</v>
      </c>
      <c r="C13" s="28"/>
      <c r="E13" s="2"/>
      <c r="F13" s="35" t="s">
        <v>64</v>
      </c>
      <c r="G13" s="51" t="s">
        <v>266</v>
      </c>
      <c r="H13" s="84">
        <v>1</v>
      </c>
      <c r="I13" s="51">
        <v>3</v>
      </c>
      <c r="J13" s="90">
        <f>22.4*I13</f>
        <v>67.199999999999989</v>
      </c>
      <c r="K13" s="20"/>
      <c r="L13" s="11"/>
      <c r="M13" s="21"/>
      <c r="N13" s="49" t="s">
        <v>122</v>
      </c>
      <c r="O13" s="24" t="s">
        <v>259</v>
      </c>
      <c r="P13" s="24">
        <v>5</v>
      </c>
      <c r="Q13" s="51" t="s">
        <v>133</v>
      </c>
      <c r="R13" s="99">
        <v>22.9</v>
      </c>
      <c r="S13" s="57">
        <f t="shared" si="0"/>
        <v>114.5</v>
      </c>
      <c r="T13" s="21"/>
      <c r="U13" s="19"/>
      <c r="V13" s="21"/>
      <c r="W13" s="35"/>
      <c r="X13" s="51"/>
      <c r="Y13" s="51"/>
      <c r="Z13" s="51"/>
      <c r="AA13" s="104"/>
      <c r="AB13" s="57">
        <f t="shared" si="1"/>
        <v>0</v>
      </c>
      <c r="AC13" s="21"/>
      <c r="AD13" s="19"/>
      <c r="AE13" s="21"/>
      <c r="AF13" s="35"/>
      <c r="AG13" s="51"/>
      <c r="AH13" s="51"/>
      <c r="AI13" s="51"/>
      <c r="AJ13" s="104"/>
      <c r="AK13" s="57">
        <f t="shared" si="2"/>
        <v>0</v>
      </c>
      <c r="AL13" s="21"/>
      <c r="AM13" s="19"/>
      <c r="AN13" s="21"/>
      <c r="AO13" s="107" t="s">
        <v>203</v>
      </c>
      <c r="AP13" s="89" t="s">
        <v>259</v>
      </c>
      <c r="AQ13" s="108">
        <v>2</v>
      </c>
      <c r="AR13" s="109" t="s">
        <v>133</v>
      </c>
      <c r="AS13" s="110">
        <v>38.94</v>
      </c>
      <c r="AT13" s="57">
        <f t="shared" si="3"/>
        <v>77.88</v>
      </c>
      <c r="AU13" s="21"/>
      <c r="AV13" s="19"/>
    </row>
    <row r="14" spans="1:48" ht="15.75">
      <c r="A14" s="73"/>
      <c r="B14" s="142" t="s">
        <v>52</v>
      </c>
      <c r="C14" s="28"/>
      <c r="E14" s="2"/>
      <c r="F14" s="35" t="s">
        <v>65</v>
      </c>
      <c r="G14" s="51" t="s">
        <v>266</v>
      </c>
      <c r="H14" s="84">
        <v>1</v>
      </c>
      <c r="I14" s="51">
        <v>3</v>
      </c>
      <c r="J14" s="90">
        <f>15.9*I14</f>
        <v>47.7</v>
      </c>
      <c r="K14" s="20"/>
      <c r="L14" s="11"/>
      <c r="M14" s="21"/>
      <c r="N14" s="49" t="s">
        <v>58</v>
      </c>
      <c r="O14" s="24" t="s">
        <v>259</v>
      </c>
      <c r="P14" s="24">
        <v>4</v>
      </c>
      <c r="Q14" s="51" t="s">
        <v>133</v>
      </c>
      <c r="R14" s="99">
        <v>20.9</v>
      </c>
      <c r="S14" s="57">
        <f t="shared" si="0"/>
        <v>83.6</v>
      </c>
      <c r="T14" s="34"/>
      <c r="U14" s="11"/>
      <c r="V14" s="21"/>
      <c r="W14" s="35"/>
      <c r="X14" s="51"/>
      <c r="Y14" s="51"/>
      <c r="Z14" s="51"/>
      <c r="AA14" s="104"/>
      <c r="AB14" s="57">
        <f t="shared" si="1"/>
        <v>0</v>
      </c>
      <c r="AC14" s="21"/>
      <c r="AD14" s="19"/>
      <c r="AE14" s="21"/>
      <c r="AF14" s="35"/>
      <c r="AG14" s="51"/>
      <c r="AH14" s="51"/>
      <c r="AI14" s="51"/>
      <c r="AJ14" s="104"/>
      <c r="AK14" s="57">
        <f t="shared" si="2"/>
        <v>0</v>
      </c>
      <c r="AL14" s="21"/>
      <c r="AM14" s="19"/>
      <c r="AN14" s="21"/>
      <c r="AO14" s="107" t="s">
        <v>140</v>
      </c>
      <c r="AP14" s="89" t="s">
        <v>259</v>
      </c>
      <c r="AQ14" s="108">
        <v>10</v>
      </c>
      <c r="AR14" s="109" t="s">
        <v>133</v>
      </c>
      <c r="AS14" s="110">
        <v>1.99</v>
      </c>
      <c r="AT14" s="57">
        <f t="shared" si="3"/>
        <v>19.899999999999999</v>
      </c>
      <c r="AU14" s="21"/>
      <c r="AV14" s="19"/>
    </row>
    <row r="15" spans="1:48" ht="15.75">
      <c r="A15" s="73"/>
      <c r="B15" s="143" t="s">
        <v>268</v>
      </c>
      <c r="C15" s="28"/>
      <c r="E15" s="29" t="s">
        <v>100</v>
      </c>
      <c r="F15" s="35" t="s">
        <v>62</v>
      </c>
      <c r="G15" s="51" t="s">
        <v>266</v>
      </c>
      <c r="H15" s="89" t="s">
        <v>97</v>
      </c>
      <c r="I15" s="51">
        <v>3</v>
      </c>
      <c r="J15" s="90">
        <f>14.9*I15</f>
        <v>44.7</v>
      </c>
      <c r="K15" s="20"/>
      <c r="L15" s="11"/>
      <c r="M15" s="21"/>
      <c r="N15" s="49" t="s">
        <v>127</v>
      </c>
      <c r="O15" s="24" t="s">
        <v>259</v>
      </c>
      <c r="P15" s="24">
        <v>8</v>
      </c>
      <c r="Q15" s="51" t="s">
        <v>134</v>
      </c>
      <c r="R15" s="99">
        <v>11.9</v>
      </c>
      <c r="S15" s="57">
        <f t="shared" si="0"/>
        <v>95.2</v>
      </c>
      <c r="T15" s="34"/>
      <c r="U15" s="11"/>
      <c r="V15" s="21"/>
      <c r="W15" s="35"/>
      <c r="X15" s="51"/>
      <c r="Y15" s="51"/>
      <c r="Z15" s="51"/>
      <c r="AA15" s="104"/>
      <c r="AB15" s="57">
        <f t="shared" si="1"/>
        <v>0</v>
      </c>
      <c r="AC15" s="2"/>
      <c r="AD15" s="19"/>
      <c r="AE15" s="21"/>
      <c r="AF15" s="35"/>
      <c r="AG15" s="51"/>
      <c r="AH15" s="51"/>
      <c r="AI15" s="51"/>
      <c r="AJ15" s="104"/>
      <c r="AK15" s="57">
        <f t="shared" si="2"/>
        <v>0</v>
      </c>
      <c r="AL15" s="21"/>
      <c r="AM15" s="19"/>
      <c r="AN15" s="21"/>
      <c r="AO15" s="107" t="s">
        <v>188</v>
      </c>
      <c r="AP15" s="108" t="s">
        <v>52</v>
      </c>
      <c r="AQ15" s="108">
        <v>1</v>
      </c>
      <c r="AR15" s="109" t="s">
        <v>191</v>
      </c>
      <c r="AS15" s="110">
        <v>13.9</v>
      </c>
      <c r="AT15" s="57">
        <f t="shared" si="3"/>
        <v>13.9</v>
      </c>
      <c r="AU15" s="21"/>
      <c r="AV15" s="19"/>
    </row>
    <row r="16" spans="1:48" ht="15.75">
      <c r="A16" s="73"/>
      <c r="B16" s="144" t="s">
        <v>262</v>
      </c>
      <c r="C16" s="28"/>
      <c r="E16" s="29" t="s">
        <v>100</v>
      </c>
      <c r="F16" s="35" t="s">
        <v>56</v>
      </c>
      <c r="G16" s="51" t="s">
        <v>266</v>
      </c>
      <c r="H16" s="89" t="s">
        <v>99</v>
      </c>
      <c r="I16" s="51">
        <v>6</v>
      </c>
      <c r="J16" s="90">
        <f>16.9*I16</f>
        <v>101.39999999999999</v>
      </c>
      <c r="K16" s="20"/>
      <c r="L16" s="11"/>
      <c r="M16" s="21"/>
      <c r="N16" s="49"/>
      <c r="O16" s="24"/>
      <c r="P16" s="24"/>
      <c r="Q16" s="51"/>
      <c r="R16" s="99"/>
      <c r="S16" s="57">
        <f t="shared" si="0"/>
        <v>0</v>
      </c>
      <c r="T16" s="21"/>
      <c r="U16" s="19"/>
      <c r="V16" s="21"/>
      <c r="W16" s="35"/>
      <c r="X16" s="51"/>
      <c r="Y16" s="51"/>
      <c r="Z16" s="51"/>
      <c r="AA16" s="104"/>
      <c r="AB16" s="57">
        <f t="shared" si="1"/>
        <v>0</v>
      </c>
      <c r="AC16" s="2"/>
      <c r="AD16" s="19"/>
      <c r="AE16" s="21"/>
      <c r="AF16" s="35"/>
      <c r="AG16" s="51"/>
      <c r="AH16" s="51"/>
      <c r="AI16" s="51"/>
      <c r="AJ16" s="104"/>
      <c r="AK16" s="57">
        <f t="shared" si="2"/>
        <v>0</v>
      </c>
      <c r="AL16" s="21"/>
      <c r="AM16" s="19"/>
      <c r="AN16" s="21"/>
      <c r="AO16" s="107"/>
      <c r="AP16" s="108"/>
      <c r="AQ16" s="108"/>
      <c r="AR16" s="109"/>
      <c r="AS16" s="110"/>
      <c r="AT16" s="57">
        <f t="shared" si="3"/>
        <v>0</v>
      </c>
      <c r="AU16" s="21"/>
      <c r="AV16" s="19"/>
    </row>
    <row r="17" spans="1:48" ht="15.75">
      <c r="A17" s="73"/>
      <c r="B17" s="145" t="s">
        <v>267</v>
      </c>
      <c r="C17" s="135"/>
      <c r="D17" s="2"/>
      <c r="E17" s="2"/>
      <c r="F17" s="35" t="s">
        <v>57</v>
      </c>
      <c r="G17" s="51" t="s">
        <v>259</v>
      </c>
      <c r="H17" s="89" t="s">
        <v>3</v>
      </c>
      <c r="I17" s="51">
        <v>6</v>
      </c>
      <c r="J17" s="90">
        <f>9.9*I17</f>
        <v>59.400000000000006</v>
      </c>
      <c r="K17" s="20"/>
      <c r="L17" s="11"/>
      <c r="M17" s="21"/>
      <c r="N17" s="100" t="s">
        <v>123</v>
      </c>
      <c r="O17" s="61"/>
      <c r="P17" s="24"/>
      <c r="Q17" s="24"/>
      <c r="R17" s="99"/>
      <c r="S17" s="57">
        <f t="shared" si="0"/>
        <v>0</v>
      </c>
      <c r="T17" s="21"/>
      <c r="U17" s="19"/>
      <c r="V17" s="21"/>
      <c r="W17" s="100" t="s">
        <v>123</v>
      </c>
      <c r="X17" s="61"/>
      <c r="Y17" s="24"/>
      <c r="Z17" s="24"/>
      <c r="AA17" s="99"/>
      <c r="AB17" s="57">
        <f t="shared" si="1"/>
        <v>0</v>
      </c>
      <c r="AC17" s="2"/>
      <c r="AD17" s="19"/>
      <c r="AE17" s="21"/>
      <c r="AF17" s="35"/>
      <c r="AG17" s="51"/>
      <c r="AH17" s="51"/>
      <c r="AI17" s="51"/>
      <c r="AJ17" s="104"/>
      <c r="AK17" s="57">
        <f t="shared" si="2"/>
        <v>0</v>
      </c>
      <c r="AL17" s="21"/>
      <c r="AM17" s="19"/>
      <c r="AN17" s="21"/>
      <c r="AO17" s="107"/>
      <c r="AP17" s="108"/>
      <c r="AQ17" s="108"/>
      <c r="AR17" s="109"/>
      <c r="AS17" s="110"/>
      <c r="AT17" s="57">
        <f t="shared" si="3"/>
        <v>0</v>
      </c>
      <c r="AU17" s="21"/>
      <c r="AV17" s="19"/>
    </row>
    <row r="18" spans="1:48" ht="15.75">
      <c r="A18" s="73"/>
      <c r="B18" s="146" t="s">
        <v>266</v>
      </c>
      <c r="C18" s="135"/>
      <c r="D18" s="15"/>
      <c r="E18" s="2"/>
      <c r="F18" s="35" t="s">
        <v>58</v>
      </c>
      <c r="G18" s="51" t="s">
        <v>259</v>
      </c>
      <c r="H18" s="89" t="s">
        <v>3</v>
      </c>
      <c r="I18" s="51">
        <v>6</v>
      </c>
      <c r="J18" s="90">
        <f>20*I18</f>
        <v>120</v>
      </c>
      <c r="K18" s="2"/>
      <c r="L18" s="19"/>
      <c r="M18" s="21"/>
      <c r="N18" s="35" t="s">
        <v>182</v>
      </c>
      <c r="O18" s="51" t="s">
        <v>261</v>
      </c>
      <c r="P18" s="24">
        <v>1</v>
      </c>
      <c r="Q18" s="51" t="s">
        <v>131</v>
      </c>
      <c r="R18" s="99">
        <v>7.6</v>
      </c>
      <c r="S18" s="57">
        <f t="shared" si="0"/>
        <v>7.6</v>
      </c>
      <c r="T18" s="21"/>
      <c r="U18" s="19"/>
      <c r="V18" s="21"/>
      <c r="W18" s="35" t="s">
        <v>182</v>
      </c>
      <c r="X18" s="51" t="s">
        <v>261</v>
      </c>
      <c r="Y18" s="24">
        <v>1</v>
      </c>
      <c r="Z18" s="51" t="s">
        <v>131</v>
      </c>
      <c r="AA18" s="99">
        <v>7.6</v>
      </c>
      <c r="AB18" s="57">
        <f t="shared" si="1"/>
        <v>7.6</v>
      </c>
      <c r="AC18" s="2"/>
      <c r="AD18" s="19"/>
      <c r="AE18" s="21"/>
      <c r="AF18" s="35"/>
      <c r="AG18" s="51"/>
      <c r="AH18" s="51"/>
      <c r="AI18" s="51"/>
      <c r="AJ18" s="104"/>
      <c r="AK18" s="57">
        <f t="shared" si="2"/>
        <v>0</v>
      </c>
      <c r="AL18" s="21"/>
      <c r="AM18" s="19"/>
      <c r="AN18" s="21"/>
      <c r="AO18" s="107"/>
      <c r="AP18" s="108"/>
      <c r="AQ18" s="108"/>
      <c r="AR18" s="109"/>
      <c r="AS18" s="110"/>
      <c r="AT18" s="57">
        <f t="shared" si="3"/>
        <v>0</v>
      </c>
      <c r="AU18" s="21"/>
      <c r="AV18" s="19"/>
    </row>
    <row r="19" spans="1:48" ht="15.75">
      <c r="A19" s="73"/>
      <c r="B19" s="147" t="s">
        <v>269</v>
      </c>
      <c r="C19" s="15"/>
      <c r="D19"/>
      <c r="E19" s="2"/>
      <c r="F19" s="35" t="s">
        <v>60</v>
      </c>
      <c r="G19" s="51" t="s">
        <v>266</v>
      </c>
      <c r="H19" s="89" t="s">
        <v>101</v>
      </c>
      <c r="I19" s="51">
        <v>3</v>
      </c>
      <c r="J19" s="90">
        <f>18.9*I19</f>
        <v>56.699999999999996</v>
      </c>
      <c r="K19" s="2"/>
      <c r="L19" s="19"/>
      <c r="M19" s="21"/>
      <c r="N19" s="49" t="s">
        <v>128</v>
      </c>
      <c r="O19" s="24" t="s">
        <v>259</v>
      </c>
      <c r="P19" s="24">
        <v>1</v>
      </c>
      <c r="Q19" s="51" t="s">
        <v>132</v>
      </c>
      <c r="R19" s="99">
        <v>19.899999999999999</v>
      </c>
      <c r="S19" s="57">
        <f t="shared" si="0"/>
        <v>19.899999999999999</v>
      </c>
      <c r="T19" s="21"/>
      <c r="U19" s="19"/>
      <c r="V19" s="21"/>
      <c r="W19" s="49" t="s">
        <v>128</v>
      </c>
      <c r="X19" s="24" t="s">
        <v>259</v>
      </c>
      <c r="Y19" s="24">
        <v>1</v>
      </c>
      <c r="Z19" s="51" t="s">
        <v>132</v>
      </c>
      <c r="AA19" s="99">
        <v>19.899999999999999</v>
      </c>
      <c r="AB19" s="57">
        <f t="shared" si="1"/>
        <v>19.899999999999999</v>
      </c>
      <c r="AC19" s="2"/>
      <c r="AD19" s="19"/>
      <c r="AE19" s="21"/>
      <c r="AF19" s="35"/>
      <c r="AG19" s="51"/>
      <c r="AH19" s="51"/>
      <c r="AI19" s="51"/>
      <c r="AJ19" s="104"/>
      <c r="AK19" s="57">
        <f t="shared" si="2"/>
        <v>0</v>
      </c>
      <c r="AL19" s="21"/>
      <c r="AM19" s="19"/>
      <c r="AN19" s="21"/>
      <c r="AO19" s="107"/>
      <c r="AP19" s="108"/>
      <c r="AQ19" s="108"/>
      <c r="AR19" s="109"/>
      <c r="AS19" s="110"/>
      <c r="AT19" s="57">
        <f t="shared" si="3"/>
        <v>0</v>
      </c>
      <c r="AU19" s="21"/>
      <c r="AV19" s="19"/>
    </row>
    <row r="20" spans="1:48" ht="15.75">
      <c r="A20" s="73"/>
      <c r="B20" s="148" t="s">
        <v>263</v>
      </c>
      <c r="C20" s="2"/>
      <c r="D20" s="2"/>
      <c r="E20" s="2"/>
      <c r="F20" s="49" t="s">
        <v>59</v>
      </c>
      <c r="G20" s="24" t="s">
        <v>267</v>
      </c>
      <c r="H20" s="84">
        <v>3</v>
      </c>
      <c r="I20" s="51">
        <v>9</v>
      </c>
      <c r="J20" s="90">
        <f>6.5*I20</f>
        <v>58.5</v>
      </c>
      <c r="K20" s="2"/>
      <c r="L20" s="19"/>
      <c r="M20" s="21"/>
      <c r="N20" s="87" t="s">
        <v>129</v>
      </c>
      <c r="O20" s="76" t="s">
        <v>259</v>
      </c>
      <c r="P20" s="24">
        <v>1</v>
      </c>
      <c r="Q20" s="51" t="s">
        <v>133</v>
      </c>
      <c r="R20" s="99">
        <v>20</v>
      </c>
      <c r="S20" s="57">
        <f t="shared" si="0"/>
        <v>20</v>
      </c>
      <c r="T20" s="21"/>
      <c r="U20" s="19"/>
      <c r="V20" s="21"/>
      <c r="W20" s="87" t="s">
        <v>129</v>
      </c>
      <c r="X20" s="76" t="s">
        <v>259</v>
      </c>
      <c r="Y20" s="24">
        <v>1</v>
      </c>
      <c r="Z20" s="51" t="s">
        <v>133</v>
      </c>
      <c r="AA20" s="99">
        <v>20</v>
      </c>
      <c r="AB20" s="57">
        <f t="shared" si="1"/>
        <v>20</v>
      </c>
      <c r="AC20" s="2"/>
      <c r="AD20" s="19"/>
      <c r="AE20" s="21"/>
      <c r="AF20" s="30"/>
      <c r="AG20" s="93"/>
      <c r="AH20" s="51"/>
      <c r="AI20" s="51"/>
      <c r="AJ20" s="104"/>
      <c r="AK20" s="57">
        <f t="shared" si="2"/>
        <v>0</v>
      </c>
      <c r="AL20" s="21"/>
      <c r="AM20" s="19"/>
      <c r="AN20" s="21"/>
      <c r="AO20" s="111"/>
      <c r="AP20" s="136"/>
      <c r="AQ20" s="108"/>
      <c r="AR20" s="109"/>
      <c r="AS20" s="110"/>
      <c r="AT20" s="57">
        <f t="shared" si="3"/>
        <v>0</v>
      </c>
      <c r="AU20" s="21"/>
      <c r="AV20" s="19"/>
    </row>
    <row r="21" spans="1:48" ht="15.75">
      <c r="A21" s="73"/>
      <c r="B21" s="76"/>
      <c r="C21" s="2"/>
      <c r="D21" s="2"/>
      <c r="E21" s="2"/>
      <c r="F21" s="49" t="s">
        <v>2</v>
      </c>
      <c r="G21" s="24" t="s">
        <v>267</v>
      </c>
      <c r="H21" s="84">
        <v>4</v>
      </c>
      <c r="I21" s="51">
        <v>12</v>
      </c>
      <c r="J21" s="90">
        <f>7.9*I21</f>
        <v>94.800000000000011</v>
      </c>
      <c r="K21" s="2"/>
      <c r="L21" s="19"/>
      <c r="M21" s="2"/>
      <c r="N21" s="49"/>
      <c r="O21" s="24"/>
      <c r="P21" s="24"/>
      <c r="Q21" s="51"/>
      <c r="R21" s="99"/>
      <c r="S21" s="57">
        <f t="shared" si="0"/>
        <v>0</v>
      </c>
      <c r="T21" s="21"/>
      <c r="U21" s="19"/>
      <c r="V21" s="2"/>
      <c r="W21" s="35"/>
      <c r="X21" s="51"/>
      <c r="Y21" s="51"/>
      <c r="Z21" s="51"/>
      <c r="AA21" s="104"/>
      <c r="AB21" s="57">
        <f t="shared" si="1"/>
        <v>0</v>
      </c>
      <c r="AC21" s="2"/>
      <c r="AD21" s="19"/>
      <c r="AE21" s="2"/>
      <c r="AF21" s="35"/>
      <c r="AG21" s="51"/>
      <c r="AH21" s="51"/>
      <c r="AI21" s="51"/>
      <c r="AJ21" s="104"/>
      <c r="AK21" s="57">
        <f t="shared" si="2"/>
        <v>0</v>
      </c>
      <c r="AL21" s="21"/>
      <c r="AM21" s="19"/>
      <c r="AN21" s="2"/>
      <c r="AO21" s="107"/>
      <c r="AP21" s="108"/>
      <c r="AQ21" s="108"/>
      <c r="AR21" s="109"/>
      <c r="AS21" s="110"/>
      <c r="AT21" s="57">
        <f t="shared" si="3"/>
        <v>0</v>
      </c>
      <c r="AU21" s="21"/>
      <c r="AV21" s="19"/>
    </row>
    <row r="22" spans="1:48" ht="15.75">
      <c r="A22" s="73"/>
      <c r="D22" s="2"/>
      <c r="E22" s="2"/>
      <c r="F22" s="35" t="s">
        <v>102</v>
      </c>
      <c r="G22" s="51" t="s">
        <v>52</v>
      </c>
      <c r="H22" s="84">
        <v>3</v>
      </c>
      <c r="I22" s="51">
        <v>9</v>
      </c>
      <c r="J22" s="90">
        <f>30.7*I22</f>
        <v>276.3</v>
      </c>
      <c r="K22" s="2"/>
      <c r="L22" s="19"/>
      <c r="M22" s="2"/>
      <c r="N22" s="87"/>
      <c r="O22" s="76"/>
      <c r="P22" s="24"/>
      <c r="Q22" s="51"/>
      <c r="R22" s="99"/>
      <c r="S22" s="57">
        <f t="shared" si="0"/>
        <v>0</v>
      </c>
      <c r="T22" s="21"/>
      <c r="U22" s="19"/>
      <c r="V22" s="2"/>
      <c r="W22" s="30"/>
      <c r="X22" s="93"/>
      <c r="Y22" s="51"/>
      <c r="Z22" s="51"/>
      <c r="AA22" s="104"/>
      <c r="AB22" s="57">
        <f t="shared" si="1"/>
        <v>0</v>
      </c>
      <c r="AC22" s="2"/>
      <c r="AD22" s="19"/>
      <c r="AE22" s="2"/>
      <c r="AF22" s="30"/>
      <c r="AG22" s="93"/>
      <c r="AH22" s="51"/>
      <c r="AI22" s="51"/>
      <c r="AJ22" s="104"/>
      <c r="AK22" s="57">
        <f t="shared" si="2"/>
        <v>0</v>
      </c>
      <c r="AL22" s="21"/>
      <c r="AM22" s="19"/>
      <c r="AN22" s="2"/>
      <c r="AO22" s="111"/>
      <c r="AP22" s="136"/>
      <c r="AQ22" s="108"/>
      <c r="AR22" s="109"/>
      <c r="AS22" s="110"/>
      <c r="AT22" s="57">
        <f t="shared" si="3"/>
        <v>0</v>
      </c>
      <c r="AU22" s="21"/>
      <c r="AV22" s="19"/>
    </row>
    <row r="23" spans="1:48">
      <c r="A23" s="73"/>
      <c r="D23" s="1"/>
      <c r="E23" s="2"/>
      <c r="F23" s="30" t="s">
        <v>103</v>
      </c>
      <c r="G23" s="93" t="s">
        <v>262</v>
      </c>
      <c r="H23" s="76">
        <v>1</v>
      </c>
      <c r="I23" s="76">
        <v>3</v>
      </c>
      <c r="J23" s="91">
        <f>29.3*I23</f>
        <v>87.9</v>
      </c>
      <c r="K23" s="2"/>
      <c r="L23" s="19"/>
      <c r="M23" s="2"/>
      <c r="N23" s="87"/>
      <c r="O23" s="76"/>
      <c r="P23" s="24"/>
      <c r="Q23" s="24"/>
      <c r="R23" s="99"/>
      <c r="S23" s="57">
        <f t="shared" si="0"/>
        <v>0</v>
      </c>
      <c r="T23" s="21"/>
      <c r="U23" s="19"/>
      <c r="V23" s="2"/>
      <c r="W23" s="30"/>
      <c r="X23" s="93"/>
      <c r="Y23" s="51"/>
      <c r="Z23" s="51"/>
      <c r="AA23" s="104"/>
      <c r="AB23" s="57">
        <f t="shared" si="1"/>
        <v>0</v>
      </c>
      <c r="AC23" s="15"/>
      <c r="AD23" s="16"/>
      <c r="AE23" s="2"/>
      <c r="AF23" s="30"/>
      <c r="AG23" s="93"/>
      <c r="AH23" s="51"/>
      <c r="AI23" s="51"/>
      <c r="AJ23" s="104"/>
      <c r="AK23" s="57">
        <f t="shared" si="2"/>
        <v>0</v>
      </c>
      <c r="AL23" s="21"/>
      <c r="AM23" s="19"/>
      <c r="AN23" s="2"/>
      <c r="AO23" s="87"/>
      <c r="AP23" s="76"/>
      <c r="AQ23" s="24"/>
      <c r="AR23" s="24"/>
      <c r="AS23" s="99"/>
      <c r="AT23" s="57">
        <f t="shared" si="3"/>
        <v>0</v>
      </c>
      <c r="AU23" s="21"/>
      <c r="AV23" s="19"/>
    </row>
    <row r="24" spans="1:48">
      <c r="A24" s="73"/>
      <c r="D24" s="1"/>
      <c r="E24" s="2"/>
      <c r="F24" s="92"/>
      <c r="G24" s="84"/>
      <c r="H24" s="84"/>
      <c r="I24" s="84"/>
      <c r="J24" s="90"/>
      <c r="K24" s="2"/>
      <c r="L24" s="19"/>
      <c r="M24" s="2"/>
      <c r="N24" s="87"/>
      <c r="O24" s="76"/>
      <c r="P24" s="24"/>
      <c r="Q24" s="24"/>
      <c r="R24" s="99"/>
      <c r="S24" s="57">
        <f t="shared" si="0"/>
        <v>0</v>
      </c>
      <c r="T24" s="21"/>
      <c r="U24" s="19"/>
      <c r="V24" s="2"/>
      <c r="W24" s="30"/>
      <c r="X24" s="93"/>
      <c r="Y24" s="51"/>
      <c r="Z24" s="51"/>
      <c r="AA24" s="104"/>
      <c r="AB24" s="57">
        <f t="shared" si="1"/>
        <v>0</v>
      </c>
      <c r="AC24" s="2"/>
      <c r="AD24" s="19"/>
      <c r="AE24" s="2"/>
      <c r="AF24" s="30"/>
      <c r="AG24" s="93"/>
      <c r="AH24" s="51"/>
      <c r="AI24" s="51"/>
      <c r="AJ24" s="104"/>
      <c r="AK24" s="57">
        <f t="shared" si="2"/>
        <v>0</v>
      </c>
      <c r="AL24" s="21"/>
      <c r="AM24" s="19"/>
      <c r="AN24" s="2"/>
      <c r="AO24" s="87"/>
      <c r="AP24" s="76"/>
      <c r="AQ24" s="24"/>
      <c r="AR24" s="24"/>
      <c r="AS24" s="99"/>
      <c r="AT24" s="57">
        <f t="shared" si="3"/>
        <v>0</v>
      </c>
      <c r="AU24" s="21"/>
      <c r="AV24" s="19"/>
    </row>
    <row r="25" spans="1:48" ht="13.5" thickBot="1">
      <c r="A25" s="73"/>
      <c r="D25" s="1"/>
      <c r="E25" s="2"/>
      <c r="F25" s="79" t="s">
        <v>145</v>
      </c>
      <c r="G25" s="89" t="s">
        <v>268</v>
      </c>
      <c r="H25" s="25">
        <v>1</v>
      </c>
      <c r="I25" s="51">
        <v>3</v>
      </c>
      <c r="J25" s="90">
        <f>19.8*I25</f>
        <v>59.400000000000006</v>
      </c>
      <c r="K25" s="2"/>
      <c r="L25" s="19"/>
      <c r="M25" s="2"/>
      <c r="N25" s="87"/>
      <c r="O25" s="76"/>
      <c r="P25" s="24"/>
      <c r="Q25" s="24"/>
      <c r="R25" s="99"/>
      <c r="S25" s="57">
        <f t="shared" si="0"/>
        <v>0</v>
      </c>
      <c r="T25" s="21"/>
      <c r="U25" s="19"/>
      <c r="V25" s="2"/>
      <c r="W25" s="30"/>
      <c r="X25" s="93"/>
      <c r="Y25" s="51"/>
      <c r="Z25" s="51"/>
      <c r="AA25" s="104"/>
      <c r="AB25" s="57">
        <f t="shared" si="1"/>
        <v>0</v>
      </c>
      <c r="AC25" s="2"/>
      <c r="AD25" s="19"/>
      <c r="AE25" s="2"/>
      <c r="AF25" s="30"/>
      <c r="AG25" s="93"/>
      <c r="AH25" s="51"/>
      <c r="AI25" s="51"/>
      <c r="AJ25" s="104"/>
      <c r="AK25" s="57">
        <f t="shared" si="2"/>
        <v>0</v>
      </c>
      <c r="AL25" s="21"/>
      <c r="AM25" s="19"/>
      <c r="AN25" s="2"/>
      <c r="AO25" s="87"/>
      <c r="AP25" s="76"/>
      <c r="AQ25" s="24"/>
      <c r="AR25" s="24"/>
      <c r="AS25" s="99"/>
      <c r="AT25" s="57">
        <f t="shared" si="3"/>
        <v>0</v>
      </c>
      <c r="AU25" s="21"/>
      <c r="AV25" s="19"/>
    </row>
    <row r="26" spans="1:48">
      <c r="A26" s="73"/>
      <c r="B26" s="155" t="s">
        <v>85</v>
      </c>
      <c r="C26" s="156"/>
      <c r="D26" s="1"/>
      <c r="E26" s="2"/>
      <c r="F26" s="92"/>
      <c r="G26" s="84"/>
      <c r="H26" s="84"/>
      <c r="I26" s="84"/>
      <c r="J26" s="90"/>
      <c r="K26" s="2"/>
      <c r="L26" s="19"/>
      <c r="M26" s="2"/>
      <c r="N26" s="87"/>
      <c r="O26" s="76"/>
      <c r="P26" s="24"/>
      <c r="Q26" s="24"/>
      <c r="R26" s="99"/>
      <c r="S26" s="57">
        <f t="shared" si="0"/>
        <v>0</v>
      </c>
      <c r="T26" s="21"/>
      <c r="U26" s="19"/>
      <c r="V26" s="2"/>
      <c r="W26" s="87"/>
      <c r="X26" s="76"/>
      <c r="Y26" s="24"/>
      <c r="Z26" s="24"/>
      <c r="AA26" s="99"/>
      <c r="AB26" s="57">
        <f t="shared" si="1"/>
        <v>0</v>
      </c>
      <c r="AC26" s="2"/>
      <c r="AD26" s="19"/>
      <c r="AE26" s="2"/>
      <c r="AF26" s="30"/>
      <c r="AG26" s="93"/>
      <c r="AH26" s="51"/>
      <c r="AI26" s="51"/>
      <c r="AJ26" s="104"/>
      <c r="AK26" s="57">
        <f t="shared" si="2"/>
        <v>0</v>
      </c>
      <c r="AL26" s="21"/>
      <c r="AM26" s="19"/>
      <c r="AN26" s="2"/>
      <c r="AO26" s="87"/>
      <c r="AP26" s="76"/>
      <c r="AQ26" s="24"/>
      <c r="AR26" s="24"/>
      <c r="AS26" s="99"/>
      <c r="AT26" s="57">
        <f t="shared" si="3"/>
        <v>0</v>
      </c>
      <c r="AU26" s="21"/>
      <c r="AV26" s="19"/>
    </row>
    <row r="27" spans="1:48" ht="13.5" thickBot="1">
      <c r="A27" s="73"/>
      <c r="B27" s="85" t="str">
        <f>F5</f>
        <v>Frokost - Brød</v>
      </c>
      <c r="C27" s="86">
        <f>J27</f>
        <v>2024.0000000000002</v>
      </c>
      <c r="D27" s="1"/>
      <c r="E27" s="2"/>
      <c r="F27" s="128" t="s">
        <v>5</v>
      </c>
      <c r="G27" s="129"/>
      <c r="H27" s="129"/>
      <c r="I27" s="129"/>
      <c r="J27" s="130">
        <f>SUM(J6:J23)</f>
        <v>2024.0000000000002</v>
      </c>
      <c r="K27" s="2"/>
      <c r="L27" s="19"/>
      <c r="M27" s="2"/>
      <c r="N27" s="128" t="s">
        <v>5</v>
      </c>
      <c r="O27" s="129"/>
      <c r="P27" s="129"/>
      <c r="Q27" s="129"/>
      <c r="R27" s="131"/>
      <c r="S27" s="130">
        <f>SUM(S6:S26)</f>
        <v>925.3</v>
      </c>
      <c r="T27" s="98"/>
      <c r="U27" s="73"/>
      <c r="V27" s="71"/>
      <c r="W27" s="128" t="s">
        <v>5</v>
      </c>
      <c r="X27" s="129"/>
      <c r="Y27" s="129"/>
      <c r="Z27" s="129"/>
      <c r="AA27" s="131"/>
      <c r="AB27" s="130">
        <f>SUM(AB6:AB26)</f>
        <v>950.7</v>
      </c>
      <c r="AC27" s="71"/>
      <c r="AD27" s="73"/>
      <c r="AE27" s="71"/>
      <c r="AF27" s="128" t="s">
        <v>5</v>
      </c>
      <c r="AG27" s="129"/>
      <c r="AH27" s="129"/>
      <c r="AI27" s="129"/>
      <c r="AJ27" s="131"/>
      <c r="AK27" s="130">
        <f>SUM(AK6:AK26)</f>
        <v>885.16</v>
      </c>
      <c r="AL27" s="98"/>
      <c r="AM27" s="73"/>
      <c r="AN27" s="71"/>
      <c r="AO27" s="128" t="s">
        <v>5</v>
      </c>
      <c r="AP27" s="129"/>
      <c r="AQ27" s="129"/>
      <c r="AR27" s="129"/>
      <c r="AS27" s="131"/>
      <c r="AT27" s="130">
        <f>SUM(AT6:AT26)</f>
        <v>732.00999999999988</v>
      </c>
      <c r="AU27" s="21"/>
      <c r="AV27" s="19"/>
    </row>
    <row r="28" spans="1:48">
      <c r="A28" s="73"/>
      <c r="B28" s="85" t="str">
        <f>F30</f>
        <v>Frukt og sånt</v>
      </c>
      <c r="C28" s="86">
        <f>J52</f>
        <v>752.94</v>
      </c>
      <c r="D28" s="1"/>
      <c r="E28" s="2"/>
      <c r="F28" s="84"/>
      <c r="G28" s="84"/>
      <c r="H28" s="84"/>
      <c r="I28" s="84"/>
      <c r="J28" s="31"/>
      <c r="K28" s="2"/>
      <c r="L28" s="19"/>
      <c r="M28" s="2"/>
      <c r="N28" s="2"/>
      <c r="O28" s="2"/>
      <c r="P28" s="21"/>
      <c r="Q28" s="21"/>
      <c r="R28" s="21"/>
      <c r="S28" s="33"/>
      <c r="T28" s="21"/>
      <c r="U28" s="19"/>
      <c r="V28" s="2"/>
      <c r="W28" s="2"/>
      <c r="X28" s="2"/>
      <c r="Y28" s="21"/>
      <c r="Z28" s="21"/>
      <c r="AA28" s="21"/>
      <c r="AB28" s="33"/>
      <c r="AC28" s="2"/>
      <c r="AD28" s="19"/>
      <c r="AE28" s="2"/>
      <c r="AF28" s="2"/>
      <c r="AG28" s="2"/>
      <c r="AH28" s="21"/>
      <c r="AI28" s="21"/>
      <c r="AJ28" s="21"/>
      <c r="AK28" s="33"/>
      <c r="AL28" s="21"/>
      <c r="AM28" s="19"/>
      <c r="AN28" s="2"/>
      <c r="AO28" s="2"/>
      <c r="AP28" s="2"/>
      <c r="AQ28" s="21"/>
      <c r="AR28" s="21"/>
      <c r="AS28" s="21"/>
      <c r="AT28" s="33"/>
      <c r="AU28" s="21"/>
      <c r="AV28" s="19"/>
    </row>
    <row r="29" spans="1:48" ht="13.5" thickBot="1">
      <c r="A29" s="73"/>
      <c r="B29" s="85" t="str">
        <f>N5</f>
        <v>Pasta Bolognese</v>
      </c>
      <c r="C29" s="86">
        <f>S27</f>
        <v>925.3</v>
      </c>
      <c r="D29" s="1"/>
      <c r="E29" s="2"/>
      <c r="F29" s="76"/>
      <c r="G29" s="76"/>
      <c r="H29" s="76"/>
      <c r="I29" s="76"/>
      <c r="J29" s="94"/>
      <c r="K29" s="2"/>
      <c r="L29" s="19"/>
      <c r="M29" s="2"/>
      <c r="N29" s="2"/>
      <c r="O29" s="2"/>
      <c r="P29" s="21"/>
      <c r="Q29" s="21"/>
      <c r="R29" s="21"/>
      <c r="S29" s="33"/>
      <c r="T29" s="21"/>
      <c r="U29" s="19"/>
      <c r="V29" s="2"/>
      <c r="W29" s="2"/>
      <c r="X29" s="2"/>
      <c r="Y29" s="21"/>
      <c r="Z29" s="21"/>
      <c r="AA29" s="21"/>
      <c r="AB29" s="33"/>
      <c r="AC29" s="2"/>
      <c r="AD29" s="19"/>
      <c r="AE29" s="2"/>
      <c r="AF29" s="2"/>
      <c r="AG29" s="2"/>
      <c r="AH29" s="21"/>
      <c r="AI29" s="21"/>
      <c r="AJ29" s="21"/>
      <c r="AK29" s="33"/>
      <c r="AL29" s="21"/>
      <c r="AM29" s="19"/>
      <c r="AN29" s="2"/>
      <c r="AO29" s="2"/>
      <c r="AP29" s="2"/>
      <c r="AQ29" s="21"/>
      <c r="AR29" s="21"/>
      <c r="AS29" s="21"/>
      <c r="AT29" s="33"/>
      <c r="AU29" s="21"/>
      <c r="AV29" s="19"/>
    </row>
    <row r="30" spans="1:48" ht="13.5" thickBot="1">
      <c r="A30" s="73"/>
      <c r="B30" s="85" t="str">
        <f>N30</f>
        <v>Stekt ris</v>
      </c>
      <c r="C30" s="86">
        <f>S52</f>
        <v>367.3</v>
      </c>
      <c r="D30" s="15"/>
      <c r="E30" s="2"/>
      <c r="F30" s="125" t="s">
        <v>87</v>
      </c>
      <c r="G30" s="126" t="s">
        <v>265</v>
      </c>
      <c r="H30" s="126" t="s">
        <v>46</v>
      </c>
      <c r="I30" s="126" t="s">
        <v>104</v>
      </c>
      <c r="J30" s="127" t="s">
        <v>10</v>
      </c>
      <c r="K30" s="2"/>
      <c r="L30" s="19"/>
      <c r="M30" s="101" t="s">
        <v>135</v>
      </c>
      <c r="N30" s="125" t="s">
        <v>136</v>
      </c>
      <c r="O30" s="126" t="s">
        <v>265</v>
      </c>
      <c r="P30" s="126" t="s">
        <v>9</v>
      </c>
      <c r="Q30" s="126" t="s">
        <v>114</v>
      </c>
      <c r="R30" s="126" t="s">
        <v>113</v>
      </c>
      <c r="S30" s="127" t="s">
        <v>10</v>
      </c>
      <c r="T30" s="21"/>
      <c r="U30" s="19"/>
      <c r="V30" s="101" t="s">
        <v>135</v>
      </c>
      <c r="W30" s="125" t="s">
        <v>156</v>
      </c>
      <c r="X30" s="126" t="s">
        <v>265</v>
      </c>
      <c r="Y30" s="126" t="s">
        <v>9</v>
      </c>
      <c r="Z30" s="126" t="s">
        <v>114</v>
      </c>
      <c r="AA30" s="126" t="s">
        <v>113</v>
      </c>
      <c r="AB30" s="127" t="s">
        <v>10</v>
      </c>
      <c r="AC30" s="2"/>
      <c r="AD30" s="19"/>
      <c r="AE30" s="101" t="s">
        <v>135</v>
      </c>
      <c r="AF30" s="125" t="s">
        <v>155</v>
      </c>
      <c r="AG30" s="126" t="s">
        <v>265</v>
      </c>
      <c r="AH30" s="126" t="s">
        <v>9</v>
      </c>
      <c r="AI30" s="126" t="s">
        <v>114</v>
      </c>
      <c r="AJ30" s="126" t="s">
        <v>113</v>
      </c>
      <c r="AK30" s="127" t="s">
        <v>10</v>
      </c>
      <c r="AL30" s="21"/>
      <c r="AM30" s="19"/>
      <c r="AN30" s="101" t="s">
        <v>135</v>
      </c>
      <c r="AO30" s="125" t="s">
        <v>195</v>
      </c>
      <c r="AP30" s="126" t="s">
        <v>265</v>
      </c>
      <c r="AQ30" s="126" t="s">
        <v>9</v>
      </c>
      <c r="AR30" s="126" t="s">
        <v>114</v>
      </c>
      <c r="AS30" s="126" t="s">
        <v>113</v>
      </c>
      <c r="AT30" s="127" t="s">
        <v>10</v>
      </c>
      <c r="AU30" s="21"/>
      <c r="AV30" s="19"/>
    </row>
    <row r="31" spans="1:48">
      <c r="A31" s="73"/>
      <c r="B31" s="85" t="str">
        <f>W5</f>
        <v>Tacosuppe</v>
      </c>
      <c r="C31" s="86">
        <f>AB27</f>
        <v>950.7</v>
      </c>
      <c r="D31" s="2"/>
      <c r="E31" s="2"/>
      <c r="F31" s="30" t="s">
        <v>105</v>
      </c>
      <c r="G31" s="93" t="s">
        <v>259</v>
      </c>
      <c r="H31" s="76">
        <v>5</v>
      </c>
      <c r="I31" s="76">
        <v>15</v>
      </c>
      <c r="J31" s="91">
        <f>6.28*I31</f>
        <v>94.2</v>
      </c>
      <c r="K31" s="2"/>
      <c r="L31" s="19"/>
      <c r="M31" s="2"/>
      <c r="N31" s="30" t="s">
        <v>137</v>
      </c>
      <c r="O31" s="93" t="s">
        <v>268</v>
      </c>
      <c r="P31" s="24">
        <v>2</v>
      </c>
      <c r="Q31" s="51" t="s">
        <v>138</v>
      </c>
      <c r="R31" s="99">
        <v>49.9</v>
      </c>
      <c r="S31" s="60">
        <f>P31*R31</f>
        <v>99.8</v>
      </c>
      <c r="T31" s="21"/>
      <c r="U31" s="19"/>
      <c r="V31" s="2"/>
      <c r="W31" s="30" t="s">
        <v>157</v>
      </c>
      <c r="X31" s="93" t="s">
        <v>260</v>
      </c>
      <c r="Y31" s="51">
        <v>8</v>
      </c>
      <c r="Z31" s="51" t="s">
        <v>117</v>
      </c>
      <c r="AA31" s="99">
        <v>63.05</v>
      </c>
      <c r="AB31" s="60">
        <f>Y31*AA31</f>
        <v>504.4</v>
      </c>
      <c r="AC31" s="2"/>
      <c r="AD31" s="19"/>
      <c r="AE31" s="2"/>
      <c r="AF31" s="30" t="s">
        <v>182</v>
      </c>
      <c r="AG31" s="93" t="s">
        <v>261</v>
      </c>
      <c r="AH31" s="51">
        <v>16</v>
      </c>
      <c r="AI31" s="51" t="s">
        <v>146</v>
      </c>
      <c r="AJ31" s="104">
        <v>7.6</v>
      </c>
      <c r="AK31" s="60">
        <f>AH31*AJ31</f>
        <v>121.6</v>
      </c>
      <c r="AL31" s="21"/>
      <c r="AM31" s="19"/>
      <c r="AN31" s="2"/>
      <c r="AO31" s="30" t="s">
        <v>195</v>
      </c>
      <c r="AP31" s="93" t="s">
        <v>260</v>
      </c>
      <c r="AQ31" s="24">
        <v>7</v>
      </c>
      <c r="AR31" s="51" t="s">
        <v>132</v>
      </c>
      <c r="AS31" s="99">
        <v>89.9</v>
      </c>
      <c r="AT31" s="60">
        <f>AQ31*AS31</f>
        <v>629.30000000000007</v>
      </c>
      <c r="AU31" s="21"/>
      <c r="AV31" s="19"/>
    </row>
    <row r="32" spans="1:48">
      <c r="A32" s="73"/>
      <c r="B32" s="85" t="str">
        <f>W30</f>
        <v>Svin chop suey</v>
      </c>
      <c r="C32" s="86">
        <f>AB52</f>
        <v>1143.5999999999999</v>
      </c>
      <c r="D32" s="44"/>
      <c r="E32" s="2"/>
      <c r="F32" s="35" t="s">
        <v>107</v>
      </c>
      <c r="G32" s="93" t="s">
        <v>259</v>
      </c>
      <c r="H32" s="84">
        <v>4</v>
      </c>
      <c r="I32" s="76">
        <v>12</v>
      </c>
      <c r="J32" s="91">
        <f>7.58*I32</f>
        <v>90.960000000000008</v>
      </c>
      <c r="K32" s="2"/>
      <c r="L32" s="19"/>
      <c r="M32" s="2"/>
      <c r="N32" s="30" t="s">
        <v>149</v>
      </c>
      <c r="O32" s="93" t="s">
        <v>260</v>
      </c>
      <c r="P32" s="24">
        <v>5</v>
      </c>
      <c r="Q32" s="51" t="s">
        <v>36</v>
      </c>
      <c r="R32" s="99">
        <v>21.6</v>
      </c>
      <c r="S32" s="60">
        <f t="shared" ref="S32:S51" si="4">P32*R32</f>
        <v>108</v>
      </c>
      <c r="T32" s="21"/>
      <c r="U32" s="19"/>
      <c r="V32" s="2"/>
      <c r="W32" s="30" t="s">
        <v>164</v>
      </c>
      <c r="X32" s="93" t="s">
        <v>268</v>
      </c>
      <c r="Y32" s="51">
        <v>2</v>
      </c>
      <c r="Z32" s="51" t="s">
        <v>138</v>
      </c>
      <c r="AA32" s="104">
        <v>49.9</v>
      </c>
      <c r="AB32" s="60">
        <f t="shared" ref="AB32:AB51" si="5">Y32*AA32</f>
        <v>99.8</v>
      </c>
      <c r="AC32" s="2"/>
      <c r="AD32" s="19"/>
      <c r="AE32" s="2"/>
      <c r="AF32" s="30" t="s">
        <v>158</v>
      </c>
      <c r="AG32" s="93" t="s">
        <v>261</v>
      </c>
      <c r="AH32" s="51">
        <v>5</v>
      </c>
      <c r="AI32" s="51" t="s">
        <v>159</v>
      </c>
      <c r="AJ32" s="104">
        <v>11.8</v>
      </c>
      <c r="AK32" s="60">
        <f t="shared" ref="AK32:AK51" si="6">AH32*AJ32</f>
        <v>59</v>
      </c>
      <c r="AL32" s="21"/>
      <c r="AM32" s="19"/>
      <c r="AN32" s="2"/>
      <c r="AO32" s="30" t="s">
        <v>204</v>
      </c>
      <c r="AP32" s="93" t="s">
        <v>268</v>
      </c>
      <c r="AQ32" s="24">
        <v>12</v>
      </c>
      <c r="AR32" s="51" t="s">
        <v>205</v>
      </c>
      <c r="AS32" s="99">
        <v>29.3</v>
      </c>
      <c r="AT32" s="60">
        <f t="shared" ref="AT32:AT51" si="7">AQ32*AS32</f>
        <v>351.6</v>
      </c>
      <c r="AU32" s="21"/>
      <c r="AV32" s="19"/>
    </row>
    <row r="33" spans="1:48" s="20" customFormat="1">
      <c r="A33" s="73"/>
      <c r="B33" s="85" t="str">
        <f>AF5</f>
        <v>Couscous salat</v>
      </c>
      <c r="C33" s="86">
        <f>AK27</f>
        <v>885.16</v>
      </c>
      <c r="D33" s="2"/>
      <c r="E33" s="2"/>
      <c r="F33" s="30" t="s">
        <v>108</v>
      </c>
      <c r="G33" s="93" t="s">
        <v>259</v>
      </c>
      <c r="H33" s="76">
        <v>4</v>
      </c>
      <c r="I33" s="76">
        <v>12</v>
      </c>
      <c r="J33" s="91">
        <f>13.97*I33</f>
        <v>167.64000000000001</v>
      </c>
      <c r="K33" s="2"/>
      <c r="L33" s="19"/>
      <c r="M33" s="2"/>
      <c r="N33" s="30" t="s">
        <v>139</v>
      </c>
      <c r="O33" s="93" t="s">
        <v>263</v>
      </c>
      <c r="P33" s="24">
        <v>4</v>
      </c>
      <c r="Q33" s="51" t="s">
        <v>148</v>
      </c>
      <c r="R33" s="99">
        <v>22</v>
      </c>
      <c r="S33" s="60">
        <f t="shared" si="4"/>
        <v>88</v>
      </c>
      <c r="T33" s="21"/>
      <c r="U33" s="19"/>
      <c r="V33" s="2"/>
      <c r="W33" s="30" t="s">
        <v>165</v>
      </c>
      <c r="X33" s="93" t="s">
        <v>268</v>
      </c>
      <c r="Y33" s="51">
        <v>1</v>
      </c>
      <c r="Z33" s="51" t="s">
        <v>166</v>
      </c>
      <c r="AA33" s="104">
        <v>25.4</v>
      </c>
      <c r="AB33" s="60">
        <f t="shared" si="5"/>
        <v>25.4</v>
      </c>
      <c r="AC33" s="2"/>
      <c r="AD33" s="19"/>
      <c r="AE33" s="2"/>
      <c r="AF33" s="30" t="s">
        <v>127</v>
      </c>
      <c r="AG33" s="93" t="s">
        <v>261</v>
      </c>
      <c r="AH33" s="51">
        <v>8</v>
      </c>
      <c r="AI33" s="51" t="s">
        <v>184</v>
      </c>
      <c r="AJ33" s="104">
        <v>11.9</v>
      </c>
      <c r="AK33" s="60">
        <f t="shared" si="6"/>
        <v>95.2</v>
      </c>
      <c r="AL33" s="21"/>
      <c r="AM33" s="19"/>
      <c r="AN33" s="2"/>
      <c r="AO33" s="30" t="s">
        <v>206</v>
      </c>
      <c r="AP33" s="93" t="s">
        <v>268</v>
      </c>
      <c r="AQ33" s="24">
        <v>7</v>
      </c>
      <c r="AR33" s="51" t="s">
        <v>208</v>
      </c>
      <c r="AS33" s="99">
        <v>26.7</v>
      </c>
      <c r="AT33" s="60">
        <f t="shared" si="7"/>
        <v>186.9</v>
      </c>
      <c r="AU33" s="21"/>
      <c r="AV33" s="19"/>
    </row>
    <row r="34" spans="1:48" s="20" customFormat="1">
      <c r="A34" s="73"/>
      <c r="B34" s="85" t="str">
        <f>AF30</f>
        <v>Vegetar lasagne</v>
      </c>
      <c r="C34" s="86">
        <f>AK52</f>
        <v>1439.6</v>
      </c>
      <c r="D34" s="2"/>
      <c r="E34" s="2"/>
      <c r="F34" s="30" t="s">
        <v>106</v>
      </c>
      <c r="G34" s="93" t="s">
        <v>259</v>
      </c>
      <c r="H34" s="76">
        <v>6</v>
      </c>
      <c r="I34" s="76">
        <v>18</v>
      </c>
      <c r="J34" s="91">
        <f>4.48*I34</f>
        <v>80.640000000000015</v>
      </c>
      <c r="K34" s="2"/>
      <c r="L34" s="19"/>
      <c r="M34" s="2"/>
      <c r="N34" s="35" t="s">
        <v>140</v>
      </c>
      <c r="O34" s="51" t="s">
        <v>259</v>
      </c>
      <c r="P34" s="24">
        <v>10</v>
      </c>
      <c r="Q34" s="51" t="s">
        <v>133</v>
      </c>
      <c r="R34" s="99">
        <v>1.99</v>
      </c>
      <c r="S34" s="60">
        <f t="shared" si="4"/>
        <v>19.899999999999999</v>
      </c>
      <c r="T34" s="21"/>
      <c r="U34" s="19"/>
      <c r="V34" s="2"/>
      <c r="W34" s="35" t="s">
        <v>167</v>
      </c>
      <c r="X34" s="51" t="s">
        <v>269</v>
      </c>
      <c r="Y34" s="51">
        <v>1</v>
      </c>
      <c r="Z34" s="51" t="s">
        <v>169</v>
      </c>
      <c r="AA34" s="104">
        <v>36.700000000000003</v>
      </c>
      <c r="AB34" s="60">
        <f t="shared" si="5"/>
        <v>36.700000000000003</v>
      </c>
      <c r="AC34" s="2"/>
      <c r="AD34" s="19"/>
      <c r="AE34" s="2"/>
      <c r="AF34" s="35" t="s">
        <v>120</v>
      </c>
      <c r="AG34" s="93" t="s">
        <v>261</v>
      </c>
      <c r="AH34" s="51">
        <v>16</v>
      </c>
      <c r="AI34" s="51" t="s">
        <v>185</v>
      </c>
      <c r="AJ34" s="104">
        <v>8.5</v>
      </c>
      <c r="AK34" s="60">
        <f t="shared" si="6"/>
        <v>136</v>
      </c>
      <c r="AL34" s="21"/>
      <c r="AM34" s="19"/>
      <c r="AN34" s="2"/>
      <c r="AO34" s="35"/>
      <c r="AP34" s="51"/>
      <c r="AQ34" s="24"/>
      <c r="AR34" s="51"/>
      <c r="AS34" s="99"/>
      <c r="AT34" s="60">
        <f t="shared" si="7"/>
        <v>0</v>
      </c>
      <c r="AU34" s="21"/>
      <c r="AV34" s="19"/>
    </row>
    <row r="35" spans="1:48" s="20" customFormat="1">
      <c r="A35" s="73"/>
      <c r="B35" s="85" t="str">
        <f>AO5</f>
        <v>Grønnsakssuppe</v>
      </c>
      <c r="C35" s="86">
        <f>AT27</f>
        <v>732.00999999999988</v>
      </c>
      <c r="D35" s="2"/>
      <c r="E35" s="2"/>
      <c r="F35" s="30" t="s">
        <v>111</v>
      </c>
      <c r="G35" s="93" t="s">
        <v>259</v>
      </c>
      <c r="H35" s="76">
        <v>1</v>
      </c>
      <c r="I35" s="76">
        <v>3</v>
      </c>
      <c r="J35" s="91">
        <f>37.8*I35</f>
        <v>113.39999999999999</v>
      </c>
      <c r="K35" s="2"/>
      <c r="L35" s="19"/>
      <c r="M35" s="2"/>
      <c r="N35" s="30" t="s">
        <v>147</v>
      </c>
      <c r="O35" s="93" t="s">
        <v>259</v>
      </c>
      <c r="P35" s="24">
        <v>4</v>
      </c>
      <c r="Q35" s="51" t="s">
        <v>133</v>
      </c>
      <c r="R35" s="99">
        <v>12.9</v>
      </c>
      <c r="S35" s="60">
        <f t="shared" si="4"/>
        <v>51.6</v>
      </c>
      <c r="T35" s="21"/>
      <c r="U35" s="19"/>
      <c r="V35" s="2"/>
      <c r="W35" s="30" t="s">
        <v>170</v>
      </c>
      <c r="X35" s="93" t="s">
        <v>259</v>
      </c>
      <c r="Y35" s="51">
        <v>5</v>
      </c>
      <c r="Z35" s="51" t="s">
        <v>133</v>
      </c>
      <c r="AA35" s="104">
        <v>22.9</v>
      </c>
      <c r="AB35" s="60">
        <f t="shared" si="5"/>
        <v>114.5</v>
      </c>
      <c r="AC35" s="2"/>
      <c r="AD35" s="19"/>
      <c r="AE35" s="2"/>
      <c r="AF35" s="30" t="s">
        <v>140</v>
      </c>
      <c r="AG35" s="93" t="s">
        <v>259</v>
      </c>
      <c r="AH35" s="51">
        <v>10</v>
      </c>
      <c r="AI35" s="51" t="s">
        <v>133</v>
      </c>
      <c r="AJ35" s="104">
        <v>1.99</v>
      </c>
      <c r="AK35" s="60">
        <f t="shared" si="6"/>
        <v>19.899999999999999</v>
      </c>
      <c r="AL35" s="21"/>
      <c r="AM35" s="19"/>
      <c r="AN35" s="2"/>
      <c r="AO35" s="30" t="s">
        <v>122</v>
      </c>
      <c r="AP35" s="93" t="s">
        <v>259</v>
      </c>
      <c r="AQ35" s="24">
        <v>3</v>
      </c>
      <c r="AR35" s="51" t="s">
        <v>133</v>
      </c>
      <c r="AS35" s="99">
        <v>22.9</v>
      </c>
      <c r="AT35" s="60">
        <f t="shared" si="7"/>
        <v>68.699999999999989</v>
      </c>
      <c r="AU35" s="21"/>
      <c r="AV35" s="19"/>
    </row>
    <row r="36" spans="1:48" s="20" customFormat="1">
      <c r="A36" s="73"/>
      <c r="B36" s="85" t="str">
        <f>AO30</f>
        <v>Hamburger</v>
      </c>
      <c r="C36" s="86">
        <f>AT52</f>
        <v>1315.0000000000002</v>
      </c>
      <c r="D36" s="2"/>
      <c r="E36" s="2"/>
      <c r="F36" s="30" t="s">
        <v>112</v>
      </c>
      <c r="G36" s="93" t="s">
        <v>259</v>
      </c>
      <c r="H36" s="93">
        <v>1</v>
      </c>
      <c r="I36" s="93">
        <v>3</v>
      </c>
      <c r="J36" s="91">
        <f>34.9*I36</f>
        <v>104.69999999999999</v>
      </c>
      <c r="K36" s="2"/>
      <c r="L36" s="19"/>
      <c r="M36" s="2"/>
      <c r="N36" s="87"/>
      <c r="O36" s="76"/>
      <c r="P36" s="24"/>
      <c r="Q36" s="24"/>
      <c r="R36" s="99"/>
      <c r="S36" s="60">
        <f t="shared" si="4"/>
        <v>0</v>
      </c>
      <c r="T36" s="21"/>
      <c r="U36" s="19"/>
      <c r="V36" s="2"/>
      <c r="W36" s="30" t="s">
        <v>128</v>
      </c>
      <c r="X36" s="93" t="s">
        <v>259</v>
      </c>
      <c r="Y36" s="51">
        <v>3</v>
      </c>
      <c r="Z36" s="51" t="s">
        <v>117</v>
      </c>
      <c r="AA36" s="104">
        <v>19.899999999999999</v>
      </c>
      <c r="AB36" s="60">
        <f t="shared" si="5"/>
        <v>59.699999999999996</v>
      </c>
      <c r="AC36" s="2"/>
      <c r="AD36" s="19"/>
      <c r="AE36" s="2"/>
      <c r="AF36" s="30" t="s">
        <v>186</v>
      </c>
      <c r="AG36" s="93" t="s">
        <v>52</v>
      </c>
      <c r="AH36" s="51">
        <v>4</v>
      </c>
      <c r="AI36" s="51" t="s">
        <v>187</v>
      </c>
      <c r="AJ36" s="104">
        <v>18.8</v>
      </c>
      <c r="AK36" s="60">
        <f t="shared" si="6"/>
        <v>75.2</v>
      </c>
      <c r="AL36" s="21"/>
      <c r="AM36" s="19"/>
      <c r="AN36" s="2"/>
      <c r="AO36" s="30" t="s">
        <v>207</v>
      </c>
      <c r="AP36" s="93" t="s">
        <v>259</v>
      </c>
      <c r="AQ36" s="24">
        <v>2</v>
      </c>
      <c r="AR36" s="51" t="s">
        <v>146</v>
      </c>
      <c r="AS36" s="99">
        <v>19.3</v>
      </c>
      <c r="AT36" s="60">
        <f t="shared" si="7"/>
        <v>38.6</v>
      </c>
      <c r="AU36" s="21"/>
      <c r="AV36" s="19"/>
    </row>
    <row r="37" spans="1:48" s="20" customFormat="1">
      <c r="A37" s="73"/>
      <c r="B37" s="85"/>
      <c r="C37" s="86"/>
      <c r="D37" s="2"/>
      <c r="E37" s="2"/>
      <c r="F37" s="30" t="s">
        <v>109</v>
      </c>
      <c r="G37" s="93" t="s">
        <v>263</v>
      </c>
      <c r="H37" s="76">
        <v>1</v>
      </c>
      <c r="I37" s="76">
        <v>3</v>
      </c>
      <c r="J37" s="91">
        <f t="shared" ref="J37:J51" si="8">16.9*I37</f>
        <v>50.699999999999996</v>
      </c>
      <c r="K37" s="2"/>
      <c r="L37" s="19"/>
      <c r="M37" s="2"/>
      <c r="N37" s="87"/>
      <c r="O37" s="76"/>
      <c r="P37" s="24"/>
      <c r="Q37" s="24"/>
      <c r="R37" s="99"/>
      <c r="S37" s="60">
        <f t="shared" si="4"/>
        <v>0</v>
      </c>
      <c r="T37" s="21"/>
      <c r="U37" s="19"/>
      <c r="V37" s="2"/>
      <c r="W37" s="30" t="s">
        <v>171</v>
      </c>
      <c r="X37" s="93" t="s">
        <v>261</v>
      </c>
      <c r="Y37" s="51">
        <v>6</v>
      </c>
      <c r="Z37" s="51" t="s">
        <v>146</v>
      </c>
      <c r="AA37" s="104">
        <v>12.9</v>
      </c>
      <c r="AB37" s="60">
        <f t="shared" si="5"/>
        <v>77.400000000000006</v>
      </c>
      <c r="AC37" s="2"/>
      <c r="AD37" s="19"/>
      <c r="AE37" s="2"/>
      <c r="AF37" s="30" t="s">
        <v>188</v>
      </c>
      <c r="AG37" s="93" t="s">
        <v>52</v>
      </c>
      <c r="AH37" s="51">
        <v>1</v>
      </c>
      <c r="AI37" s="51" t="s">
        <v>177</v>
      </c>
      <c r="AJ37" s="104">
        <v>13.9</v>
      </c>
      <c r="AK37" s="60">
        <f t="shared" si="6"/>
        <v>13.9</v>
      </c>
      <c r="AL37" s="21"/>
      <c r="AM37" s="19"/>
      <c r="AN37" s="2"/>
      <c r="AO37" s="30" t="s">
        <v>179</v>
      </c>
      <c r="AP37" s="93" t="s">
        <v>259</v>
      </c>
      <c r="AQ37" s="24">
        <v>1</v>
      </c>
      <c r="AR37" s="51" t="s">
        <v>117</v>
      </c>
      <c r="AS37" s="104">
        <v>39.9</v>
      </c>
      <c r="AT37" s="60">
        <f t="shared" si="7"/>
        <v>39.9</v>
      </c>
      <c r="AU37" s="21"/>
      <c r="AV37" s="19"/>
    </row>
    <row r="38" spans="1:48" s="20" customFormat="1">
      <c r="A38" s="73"/>
      <c r="B38" s="85"/>
      <c r="C38" s="86"/>
      <c r="D38" s="2"/>
      <c r="E38" s="2"/>
      <c r="F38" s="30" t="s">
        <v>110</v>
      </c>
      <c r="G38" s="93" t="s">
        <v>263</v>
      </c>
      <c r="H38" s="76">
        <v>1</v>
      </c>
      <c r="I38" s="76">
        <v>3</v>
      </c>
      <c r="J38" s="91">
        <f t="shared" si="8"/>
        <v>50.699999999999996</v>
      </c>
      <c r="K38" s="2"/>
      <c r="L38" s="19"/>
      <c r="M38" s="2"/>
      <c r="N38" s="87"/>
      <c r="O38" s="76"/>
      <c r="P38" s="24"/>
      <c r="Q38" s="24"/>
      <c r="R38" s="99"/>
      <c r="S38" s="60">
        <f t="shared" si="4"/>
        <v>0</v>
      </c>
      <c r="T38" s="21"/>
      <c r="U38" s="19"/>
      <c r="V38" s="2"/>
      <c r="W38" s="30" t="s">
        <v>140</v>
      </c>
      <c r="X38" s="93" t="s">
        <v>259</v>
      </c>
      <c r="Y38" s="51">
        <v>10</v>
      </c>
      <c r="Z38" s="51" t="s">
        <v>133</v>
      </c>
      <c r="AA38" s="104">
        <v>1.99</v>
      </c>
      <c r="AB38" s="60">
        <f t="shared" si="5"/>
        <v>19.899999999999999</v>
      </c>
      <c r="AC38" s="2"/>
      <c r="AD38" s="19"/>
      <c r="AE38" s="2"/>
      <c r="AF38" s="30" t="s">
        <v>189</v>
      </c>
      <c r="AG38" s="93" t="s">
        <v>259</v>
      </c>
      <c r="AH38" s="51">
        <v>3</v>
      </c>
      <c r="AI38" s="51" t="s">
        <v>162</v>
      </c>
      <c r="AJ38" s="104">
        <v>28.9</v>
      </c>
      <c r="AK38" s="60">
        <f t="shared" si="6"/>
        <v>86.699999999999989</v>
      </c>
      <c r="AL38" s="21"/>
      <c r="AM38" s="19"/>
      <c r="AN38" s="2"/>
      <c r="AO38" s="87"/>
      <c r="AP38" s="76"/>
      <c r="AQ38" s="24"/>
      <c r="AR38" s="24"/>
      <c r="AS38" s="99"/>
      <c r="AT38" s="60">
        <f t="shared" si="7"/>
        <v>0</v>
      </c>
      <c r="AU38" s="21"/>
      <c r="AV38" s="19"/>
    </row>
    <row r="39" spans="1:48" s="20" customFormat="1">
      <c r="A39" s="73"/>
      <c r="B39" s="85"/>
      <c r="C39" s="86"/>
      <c r="D39" s="2"/>
      <c r="E39" s="2"/>
      <c r="F39" s="87"/>
      <c r="G39" s="76"/>
      <c r="H39" s="76"/>
      <c r="I39" s="76"/>
      <c r="J39" s="91">
        <f t="shared" si="8"/>
        <v>0</v>
      </c>
      <c r="K39" s="2"/>
      <c r="L39" s="19"/>
      <c r="M39" s="2"/>
      <c r="N39" s="87"/>
      <c r="O39" s="76"/>
      <c r="P39" s="24"/>
      <c r="Q39" s="24"/>
      <c r="R39" s="99"/>
      <c r="S39" s="60">
        <f t="shared" si="4"/>
        <v>0</v>
      </c>
      <c r="T39" s="21"/>
      <c r="U39" s="19"/>
      <c r="V39" s="2"/>
      <c r="W39" s="30" t="s">
        <v>57</v>
      </c>
      <c r="X39" s="93" t="s">
        <v>259</v>
      </c>
      <c r="Y39" s="51">
        <v>10</v>
      </c>
      <c r="Z39" s="51" t="s">
        <v>133</v>
      </c>
      <c r="AA39" s="104">
        <v>9.9</v>
      </c>
      <c r="AB39" s="60">
        <f t="shared" si="5"/>
        <v>99</v>
      </c>
      <c r="AC39" s="2"/>
      <c r="AD39" s="19"/>
      <c r="AE39" s="2"/>
      <c r="AF39" s="30" t="s">
        <v>129</v>
      </c>
      <c r="AG39" s="93" t="s">
        <v>259</v>
      </c>
      <c r="AH39" s="51">
        <v>2</v>
      </c>
      <c r="AI39" s="51" t="s">
        <v>133</v>
      </c>
      <c r="AJ39" s="104">
        <v>20</v>
      </c>
      <c r="AK39" s="60">
        <f t="shared" si="6"/>
        <v>40</v>
      </c>
      <c r="AL39" s="21"/>
      <c r="AM39" s="19"/>
      <c r="AN39" s="2"/>
      <c r="AO39" s="30"/>
      <c r="AP39" s="93"/>
      <c r="AQ39" s="24"/>
      <c r="AR39" s="24"/>
      <c r="AS39" s="99"/>
      <c r="AT39" s="60">
        <f t="shared" si="7"/>
        <v>0</v>
      </c>
      <c r="AU39" s="21"/>
      <c r="AV39" s="19"/>
    </row>
    <row r="40" spans="1:48" s="20" customFormat="1" ht="13.5" thickBot="1">
      <c r="A40" s="73"/>
      <c r="B40" s="114" t="s">
        <v>5</v>
      </c>
      <c r="C40" s="115">
        <f>SUM(C27:C39)</f>
        <v>10535.61</v>
      </c>
      <c r="D40" s="2"/>
      <c r="F40" s="87"/>
      <c r="G40" s="76"/>
      <c r="H40" s="76"/>
      <c r="I40" s="76"/>
      <c r="J40" s="91">
        <f t="shared" si="8"/>
        <v>0</v>
      </c>
      <c r="K40" s="2"/>
      <c r="L40" s="19"/>
      <c r="M40" s="2"/>
      <c r="N40" s="87"/>
      <c r="O40" s="76"/>
      <c r="P40" s="24"/>
      <c r="Q40" s="24"/>
      <c r="R40" s="99"/>
      <c r="S40" s="60">
        <f t="shared" si="4"/>
        <v>0</v>
      </c>
      <c r="T40" s="21"/>
      <c r="U40" s="19"/>
      <c r="V40" s="2"/>
      <c r="W40" s="30" t="s">
        <v>172</v>
      </c>
      <c r="X40" s="93" t="s">
        <v>261</v>
      </c>
      <c r="Y40" s="51">
        <v>4</v>
      </c>
      <c r="Z40" s="51" t="s">
        <v>159</v>
      </c>
      <c r="AA40" s="104">
        <v>11.8</v>
      </c>
      <c r="AB40" s="60">
        <f t="shared" si="5"/>
        <v>47.2</v>
      </c>
      <c r="AC40" s="2"/>
      <c r="AD40" s="19"/>
      <c r="AE40" s="2"/>
      <c r="AF40" s="30" t="s">
        <v>128</v>
      </c>
      <c r="AG40" s="93" t="s">
        <v>259</v>
      </c>
      <c r="AH40" s="51">
        <v>2</v>
      </c>
      <c r="AI40" s="51" t="s">
        <v>117</v>
      </c>
      <c r="AJ40" s="104">
        <v>19.899999999999999</v>
      </c>
      <c r="AK40" s="60">
        <f t="shared" si="6"/>
        <v>39.799999999999997</v>
      </c>
      <c r="AL40" s="21"/>
      <c r="AM40" s="19"/>
      <c r="AN40" s="2"/>
      <c r="AO40" s="87"/>
      <c r="AP40" s="76"/>
      <c r="AQ40" s="24"/>
      <c r="AR40" s="24"/>
      <c r="AS40" s="99"/>
      <c r="AT40" s="60">
        <f t="shared" si="7"/>
        <v>0</v>
      </c>
      <c r="AU40" s="21"/>
      <c r="AV40" s="19"/>
    </row>
    <row r="41" spans="1:48" s="32" customFormat="1">
      <c r="A41" s="73"/>
      <c r="B41" s="102"/>
      <c r="C41" s="76"/>
      <c r="D41" s="2"/>
      <c r="F41" s="87"/>
      <c r="G41" s="76"/>
      <c r="H41" s="76"/>
      <c r="I41" s="76"/>
      <c r="J41" s="91">
        <f t="shared" si="8"/>
        <v>0</v>
      </c>
      <c r="K41" s="2"/>
      <c r="L41" s="19"/>
      <c r="M41" s="2"/>
      <c r="N41" s="87"/>
      <c r="O41" s="76"/>
      <c r="P41" s="24"/>
      <c r="Q41" s="24"/>
      <c r="R41" s="99"/>
      <c r="S41" s="60">
        <f t="shared" si="4"/>
        <v>0</v>
      </c>
      <c r="T41" s="21"/>
      <c r="U41" s="19"/>
      <c r="V41" s="2"/>
      <c r="W41" s="30" t="s">
        <v>173</v>
      </c>
      <c r="X41" s="93" t="s">
        <v>259</v>
      </c>
      <c r="Y41" s="51">
        <v>2</v>
      </c>
      <c r="Z41" s="51" t="s">
        <v>133</v>
      </c>
      <c r="AA41" s="104">
        <v>29.8</v>
      </c>
      <c r="AB41" s="60">
        <f t="shared" si="5"/>
        <v>59.6</v>
      </c>
      <c r="AC41" s="2"/>
      <c r="AD41" s="19"/>
      <c r="AE41" s="2"/>
      <c r="AF41" s="30" t="s">
        <v>190</v>
      </c>
      <c r="AG41" s="93" t="s">
        <v>268</v>
      </c>
      <c r="AH41" s="51">
        <v>4</v>
      </c>
      <c r="AI41" s="51" t="s">
        <v>191</v>
      </c>
      <c r="AJ41" s="104">
        <v>37.799999999999997</v>
      </c>
      <c r="AK41" s="60">
        <f t="shared" si="6"/>
        <v>151.19999999999999</v>
      </c>
      <c r="AL41" s="21"/>
      <c r="AM41" s="19"/>
      <c r="AN41" s="2"/>
      <c r="AO41" s="87"/>
      <c r="AP41" s="76"/>
      <c r="AQ41" s="24"/>
      <c r="AR41" s="24"/>
      <c r="AS41" s="99"/>
      <c r="AT41" s="60">
        <f t="shared" si="7"/>
        <v>0</v>
      </c>
      <c r="AU41" s="21"/>
      <c r="AV41" s="19"/>
    </row>
    <row r="42" spans="1:48" s="32" customFormat="1">
      <c r="A42" s="73"/>
      <c r="D42" s="2"/>
      <c r="F42" s="87"/>
      <c r="G42" s="76"/>
      <c r="H42" s="76"/>
      <c r="I42" s="76"/>
      <c r="J42" s="91">
        <f t="shared" si="8"/>
        <v>0</v>
      </c>
      <c r="K42" s="2"/>
      <c r="L42" s="19"/>
      <c r="M42" s="2"/>
      <c r="N42" s="87"/>
      <c r="O42" s="76"/>
      <c r="P42" s="24"/>
      <c r="Q42" s="24"/>
      <c r="R42" s="99"/>
      <c r="S42" s="60">
        <f t="shared" si="4"/>
        <v>0</v>
      </c>
      <c r="T42" s="21"/>
      <c r="U42" s="19"/>
      <c r="V42" s="2"/>
      <c r="W42" s="30"/>
      <c r="X42" s="93"/>
      <c r="Y42" s="51"/>
      <c r="Z42" s="51"/>
      <c r="AA42" s="104"/>
      <c r="AB42" s="60">
        <f t="shared" si="5"/>
        <v>0</v>
      </c>
      <c r="AC42" s="2"/>
      <c r="AD42" s="19"/>
      <c r="AE42" s="2"/>
      <c r="AF42" s="30" t="s">
        <v>192</v>
      </c>
      <c r="AG42" s="93" t="s">
        <v>52</v>
      </c>
      <c r="AH42" s="51">
        <v>1.8</v>
      </c>
      <c r="AI42" s="51" t="s">
        <v>117</v>
      </c>
      <c r="AJ42" s="104">
        <v>66.5</v>
      </c>
      <c r="AK42" s="60">
        <f t="shared" si="6"/>
        <v>119.7</v>
      </c>
      <c r="AL42" s="21"/>
      <c r="AM42" s="19"/>
      <c r="AN42" s="2"/>
      <c r="AO42" s="87"/>
      <c r="AP42" s="76"/>
      <c r="AQ42" s="24"/>
      <c r="AR42" s="24"/>
      <c r="AS42" s="99"/>
      <c r="AT42" s="60">
        <f t="shared" si="7"/>
        <v>0</v>
      </c>
      <c r="AU42" s="21"/>
      <c r="AV42" s="19"/>
    </row>
    <row r="43" spans="1:48" s="32" customFormat="1">
      <c r="A43" s="73"/>
      <c r="D43" s="2"/>
      <c r="F43" s="87"/>
      <c r="G43" s="76"/>
      <c r="H43" s="76"/>
      <c r="I43" s="76"/>
      <c r="J43" s="91">
        <f t="shared" si="8"/>
        <v>0</v>
      </c>
      <c r="K43" s="2"/>
      <c r="L43" s="19"/>
      <c r="M43" s="2"/>
      <c r="N43" s="87"/>
      <c r="O43" s="76"/>
      <c r="P43" s="24"/>
      <c r="Q43" s="24"/>
      <c r="R43" s="99"/>
      <c r="S43" s="60">
        <f t="shared" si="4"/>
        <v>0</v>
      </c>
      <c r="T43" s="21"/>
      <c r="U43" s="19"/>
      <c r="V43" s="2"/>
      <c r="W43" s="30"/>
      <c r="X43" s="93"/>
      <c r="Y43" s="51"/>
      <c r="Z43" s="51"/>
      <c r="AA43" s="104"/>
      <c r="AB43" s="60">
        <f t="shared" si="5"/>
        <v>0</v>
      </c>
      <c r="AC43" s="2"/>
      <c r="AD43" s="19"/>
      <c r="AE43" s="2"/>
      <c r="AF43" s="30" t="s">
        <v>193</v>
      </c>
      <c r="AG43" s="93" t="s">
        <v>262</v>
      </c>
      <c r="AH43" s="51">
        <v>1</v>
      </c>
      <c r="AI43" s="51" t="s">
        <v>191</v>
      </c>
      <c r="AJ43" s="104">
        <v>48.9</v>
      </c>
      <c r="AK43" s="60">
        <f t="shared" si="6"/>
        <v>48.9</v>
      </c>
      <c r="AL43" s="21"/>
      <c r="AM43" s="19"/>
      <c r="AN43" s="2"/>
      <c r="AO43" s="87"/>
      <c r="AP43" s="76"/>
      <c r="AQ43" s="24"/>
      <c r="AR43" s="24"/>
      <c r="AS43" s="99"/>
      <c r="AT43" s="60">
        <f t="shared" si="7"/>
        <v>0</v>
      </c>
      <c r="AU43" s="21"/>
      <c r="AV43" s="19"/>
    </row>
    <row r="44" spans="1:48" s="32" customFormat="1">
      <c r="A44" s="73"/>
      <c r="B44" s="102"/>
      <c r="C44" s="76"/>
      <c r="D44" s="2"/>
      <c r="F44" s="87"/>
      <c r="G44" s="76"/>
      <c r="H44" s="76"/>
      <c r="I44" s="76"/>
      <c r="J44" s="91">
        <f t="shared" si="8"/>
        <v>0</v>
      </c>
      <c r="K44" s="2"/>
      <c r="L44" s="19"/>
      <c r="M44" s="2"/>
      <c r="N44" s="87"/>
      <c r="O44" s="76"/>
      <c r="P44" s="24"/>
      <c r="Q44" s="24"/>
      <c r="R44" s="99"/>
      <c r="S44" s="60">
        <f t="shared" si="4"/>
        <v>0</v>
      </c>
      <c r="T44" s="21"/>
      <c r="U44" s="19"/>
      <c r="V44" s="2"/>
      <c r="W44" s="30"/>
      <c r="X44" s="93"/>
      <c r="Y44" s="51"/>
      <c r="Z44" s="51"/>
      <c r="AA44" s="104"/>
      <c r="AB44" s="60">
        <f t="shared" si="5"/>
        <v>0</v>
      </c>
      <c r="AC44" s="2"/>
      <c r="AD44" s="19"/>
      <c r="AE44" s="2"/>
      <c r="AF44" s="30" t="s">
        <v>270</v>
      </c>
      <c r="AG44" s="93" t="s">
        <v>262</v>
      </c>
      <c r="AH44" s="51">
        <v>1</v>
      </c>
      <c r="AI44" s="51" t="s">
        <v>187</v>
      </c>
      <c r="AJ44" s="104">
        <v>30</v>
      </c>
      <c r="AK44" s="60">
        <f t="shared" si="6"/>
        <v>30</v>
      </c>
      <c r="AL44" s="21"/>
      <c r="AM44" s="19"/>
      <c r="AN44" s="2"/>
      <c r="AO44" s="87"/>
      <c r="AP44" s="76"/>
      <c r="AQ44" s="24"/>
      <c r="AR44" s="24"/>
      <c r="AS44" s="99"/>
      <c r="AT44" s="60">
        <f t="shared" si="7"/>
        <v>0</v>
      </c>
      <c r="AU44" s="21"/>
      <c r="AV44" s="19"/>
    </row>
    <row r="45" spans="1:48" s="32" customFormat="1">
      <c r="A45" s="73"/>
      <c r="B45" s="102"/>
      <c r="C45" s="76"/>
      <c r="D45" s="2"/>
      <c r="F45" s="87"/>
      <c r="G45" s="76"/>
      <c r="H45" s="76"/>
      <c r="I45" s="76"/>
      <c r="J45" s="91">
        <f t="shared" si="8"/>
        <v>0</v>
      </c>
      <c r="K45" s="2"/>
      <c r="L45" s="19"/>
      <c r="M45" s="2"/>
      <c r="N45" s="87"/>
      <c r="O45" s="76"/>
      <c r="P45" s="24"/>
      <c r="Q45" s="24"/>
      <c r="R45" s="99"/>
      <c r="S45" s="60">
        <f t="shared" si="4"/>
        <v>0</v>
      </c>
      <c r="T45" s="21"/>
      <c r="U45" s="19"/>
      <c r="V45" s="2"/>
      <c r="W45" s="30"/>
      <c r="X45" s="93"/>
      <c r="Y45" s="51"/>
      <c r="Z45" s="51"/>
      <c r="AA45" s="104"/>
      <c r="AB45" s="60">
        <f t="shared" si="5"/>
        <v>0</v>
      </c>
      <c r="AC45" s="2"/>
      <c r="AD45" s="19"/>
      <c r="AE45" s="2"/>
      <c r="AF45" s="30"/>
      <c r="AG45" s="93"/>
      <c r="AH45" s="51"/>
      <c r="AI45" s="51"/>
      <c r="AJ45" s="104"/>
      <c r="AK45" s="60">
        <f t="shared" si="6"/>
        <v>0</v>
      </c>
      <c r="AL45" s="21"/>
      <c r="AM45" s="19"/>
      <c r="AN45" s="2"/>
      <c r="AO45" s="87"/>
      <c r="AP45" s="76"/>
      <c r="AQ45" s="24"/>
      <c r="AR45" s="24"/>
      <c r="AS45" s="99"/>
      <c r="AT45" s="60">
        <f t="shared" si="7"/>
        <v>0</v>
      </c>
      <c r="AU45" s="21"/>
      <c r="AV45" s="19"/>
    </row>
    <row r="46" spans="1:48" ht="13.5" thickBot="1">
      <c r="A46" s="73"/>
      <c r="B46" s="76"/>
      <c r="C46" s="112"/>
      <c r="D46" s="15"/>
      <c r="F46" s="87"/>
      <c r="G46" s="76"/>
      <c r="H46" s="76"/>
      <c r="I46" s="76"/>
      <c r="J46" s="91">
        <f t="shared" si="8"/>
        <v>0</v>
      </c>
      <c r="K46" s="2"/>
      <c r="L46" s="19"/>
      <c r="M46" s="2"/>
      <c r="N46" s="87"/>
      <c r="O46" s="76"/>
      <c r="P46" s="24"/>
      <c r="Q46" s="24"/>
      <c r="R46" s="99"/>
      <c r="S46" s="60">
        <f t="shared" si="4"/>
        <v>0</v>
      </c>
      <c r="T46" s="21"/>
      <c r="U46" s="19"/>
      <c r="V46" s="2"/>
      <c r="W46" s="30"/>
      <c r="X46" s="93"/>
      <c r="Y46" s="51"/>
      <c r="Z46" s="51"/>
      <c r="AA46" s="104"/>
      <c r="AB46" s="60">
        <f t="shared" si="5"/>
        <v>0</v>
      </c>
      <c r="AC46" s="2"/>
      <c r="AD46" s="19"/>
      <c r="AE46" s="2"/>
      <c r="AF46" s="30" t="s">
        <v>122</v>
      </c>
      <c r="AG46" s="93" t="s">
        <v>259</v>
      </c>
      <c r="AH46" s="51">
        <v>5</v>
      </c>
      <c r="AI46" s="51" t="s">
        <v>133</v>
      </c>
      <c r="AJ46" s="104">
        <v>22.9</v>
      </c>
      <c r="AK46" s="60">
        <f t="shared" si="6"/>
        <v>114.5</v>
      </c>
      <c r="AL46" s="21"/>
      <c r="AM46" s="19"/>
      <c r="AN46" s="2"/>
      <c r="AO46" s="87"/>
      <c r="AP46" s="76"/>
      <c r="AQ46" s="24"/>
      <c r="AR46" s="24"/>
      <c r="AS46" s="99"/>
      <c r="AT46" s="60">
        <f t="shared" si="7"/>
        <v>0</v>
      </c>
      <c r="AU46" s="21"/>
      <c r="AV46" s="19"/>
    </row>
    <row r="47" spans="1:48">
      <c r="A47" s="73"/>
      <c r="B47" s="160" t="s">
        <v>247</v>
      </c>
      <c r="C47" s="161"/>
      <c r="D47" s="15"/>
      <c r="F47" s="87"/>
      <c r="G47" s="76"/>
      <c r="H47" s="76"/>
      <c r="I47" s="76"/>
      <c r="J47" s="91">
        <f t="shared" si="8"/>
        <v>0</v>
      </c>
      <c r="K47" s="2"/>
      <c r="L47" s="19"/>
      <c r="M47" s="2"/>
      <c r="N47" s="87"/>
      <c r="O47" s="76"/>
      <c r="P47" s="25"/>
      <c r="Q47" s="25"/>
      <c r="R47" s="37"/>
      <c r="S47" s="60">
        <f t="shared" si="4"/>
        <v>0</v>
      </c>
      <c r="T47" s="34"/>
      <c r="U47" s="11"/>
      <c r="V47" s="2"/>
      <c r="W47" s="30"/>
      <c r="X47" s="93"/>
      <c r="Y47" s="105"/>
      <c r="Z47" s="105"/>
      <c r="AA47" s="106"/>
      <c r="AB47" s="60">
        <f t="shared" si="5"/>
        <v>0</v>
      </c>
      <c r="AC47" s="20"/>
      <c r="AD47" s="11"/>
      <c r="AE47" s="2"/>
      <c r="AF47" s="30"/>
      <c r="AG47" s="93"/>
      <c r="AH47" s="105"/>
      <c r="AI47" s="105"/>
      <c r="AJ47" s="106"/>
      <c r="AK47" s="60">
        <f t="shared" si="6"/>
        <v>0</v>
      </c>
      <c r="AL47" s="21"/>
      <c r="AM47" s="19"/>
      <c r="AN47" s="2"/>
      <c r="AO47" s="87"/>
      <c r="AP47" s="76"/>
      <c r="AQ47" s="25"/>
      <c r="AR47" s="25"/>
      <c r="AS47" s="37"/>
      <c r="AT47" s="60">
        <f t="shared" si="7"/>
        <v>0</v>
      </c>
      <c r="AU47" s="21"/>
      <c r="AV47" s="19"/>
    </row>
    <row r="48" spans="1:48" ht="13.5" thickBot="1">
      <c r="A48" s="73"/>
      <c r="B48" s="162">
        <f>C40+C94</f>
        <v>20885.849999999999</v>
      </c>
      <c r="C48" s="163"/>
      <c r="D48" s="15"/>
      <c r="F48" s="87"/>
      <c r="G48" s="76"/>
      <c r="H48" s="76"/>
      <c r="I48" s="76"/>
      <c r="J48" s="91">
        <f t="shared" si="8"/>
        <v>0</v>
      </c>
      <c r="K48" s="2"/>
      <c r="L48" s="19"/>
      <c r="M48" s="2"/>
      <c r="N48" s="87"/>
      <c r="O48" s="76"/>
      <c r="P48" s="24"/>
      <c r="Q48" s="24"/>
      <c r="R48" s="99"/>
      <c r="S48" s="60">
        <f t="shared" si="4"/>
        <v>0</v>
      </c>
      <c r="T48" s="21"/>
      <c r="U48" s="19"/>
      <c r="V48" s="2"/>
      <c r="W48" s="30"/>
      <c r="X48" s="93"/>
      <c r="Y48" s="51"/>
      <c r="Z48" s="51"/>
      <c r="AA48" s="104"/>
      <c r="AB48" s="60">
        <f t="shared" si="5"/>
        <v>0</v>
      </c>
      <c r="AC48" s="2"/>
      <c r="AD48" s="19"/>
      <c r="AE48" s="2"/>
      <c r="AF48" s="30" t="s">
        <v>183</v>
      </c>
      <c r="AG48" s="93" t="s">
        <v>268</v>
      </c>
      <c r="AH48" s="51">
        <v>20</v>
      </c>
      <c r="AI48" s="51" t="s">
        <v>194</v>
      </c>
      <c r="AJ48" s="104">
        <v>14.4</v>
      </c>
      <c r="AK48" s="60">
        <f t="shared" si="6"/>
        <v>288</v>
      </c>
      <c r="AL48" s="21"/>
      <c r="AM48" s="19"/>
      <c r="AN48" s="2"/>
      <c r="AO48" s="87"/>
      <c r="AP48" s="76"/>
      <c r="AQ48" s="24"/>
      <c r="AR48" s="24"/>
      <c r="AS48" s="99"/>
      <c r="AT48" s="60">
        <f t="shared" si="7"/>
        <v>0</v>
      </c>
      <c r="AU48" s="21"/>
      <c r="AV48" s="19"/>
    </row>
    <row r="49" spans="1:48">
      <c r="A49" s="73"/>
      <c r="B49" s="84"/>
      <c r="C49" s="84"/>
      <c r="D49" s="15"/>
      <c r="F49" s="87"/>
      <c r="G49" s="76"/>
      <c r="H49" s="76"/>
      <c r="I49" s="76"/>
      <c r="J49" s="91">
        <f t="shared" si="8"/>
        <v>0</v>
      </c>
      <c r="K49" s="2"/>
      <c r="L49" s="19"/>
      <c r="M49" s="2"/>
      <c r="N49" s="87"/>
      <c r="O49" s="76"/>
      <c r="P49" s="24"/>
      <c r="Q49" s="24"/>
      <c r="R49" s="99"/>
      <c r="S49" s="60">
        <f t="shared" si="4"/>
        <v>0</v>
      </c>
      <c r="T49" s="21"/>
      <c r="U49" s="19"/>
      <c r="V49" s="2"/>
      <c r="W49" s="30"/>
      <c r="X49" s="93"/>
      <c r="Y49" s="51"/>
      <c r="Z49" s="51"/>
      <c r="AA49" s="104"/>
      <c r="AB49" s="60">
        <f t="shared" si="5"/>
        <v>0</v>
      </c>
      <c r="AC49" s="2"/>
      <c r="AD49" s="19"/>
      <c r="AE49" s="2"/>
      <c r="AF49" s="30"/>
      <c r="AG49" s="93"/>
      <c r="AH49" s="51"/>
      <c r="AI49" s="51"/>
      <c r="AJ49" s="104"/>
      <c r="AK49" s="60">
        <f t="shared" si="6"/>
        <v>0</v>
      </c>
      <c r="AL49" s="21"/>
      <c r="AM49" s="19"/>
      <c r="AN49" s="2"/>
      <c r="AO49" s="87"/>
      <c r="AP49" s="76"/>
      <c r="AQ49" s="24"/>
      <c r="AR49" s="24"/>
      <c r="AS49" s="99"/>
      <c r="AT49" s="60">
        <f t="shared" si="7"/>
        <v>0</v>
      </c>
      <c r="AU49" s="21"/>
      <c r="AV49" s="19"/>
    </row>
    <row r="50" spans="1:48">
      <c r="A50" s="73"/>
      <c r="B50" s="76"/>
      <c r="C50" s="112"/>
      <c r="D50" s="15"/>
      <c r="E50" s="2"/>
      <c r="F50" s="87"/>
      <c r="G50" s="76"/>
      <c r="H50" s="76"/>
      <c r="I50" s="76"/>
      <c r="J50" s="91">
        <f t="shared" si="8"/>
        <v>0</v>
      </c>
      <c r="K50" s="2"/>
      <c r="L50" s="19"/>
      <c r="M50" s="2"/>
      <c r="N50" s="87"/>
      <c r="O50" s="76"/>
      <c r="P50" s="24"/>
      <c r="Q50" s="24"/>
      <c r="R50" s="99"/>
      <c r="S50" s="60">
        <f t="shared" si="4"/>
        <v>0</v>
      </c>
      <c r="T50" s="21"/>
      <c r="U50" s="19"/>
      <c r="V50" s="2"/>
      <c r="W50" s="30"/>
      <c r="X50" s="93"/>
      <c r="Y50" s="51"/>
      <c r="Z50" s="51"/>
      <c r="AA50" s="104"/>
      <c r="AB50" s="60">
        <f t="shared" si="5"/>
        <v>0</v>
      </c>
      <c r="AC50" s="2"/>
      <c r="AD50" s="19"/>
      <c r="AE50" s="2"/>
      <c r="AF50" s="30"/>
      <c r="AG50" s="93"/>
      <c r="AH50" s="51"/>
      <c r="AI50" s="51"/>
      <c r="AJ50" s="104"/>
      <c r="AK50" s="60">
        <f t="shared" si="6"/>
        <v>0</v>
      </c>
      <c r="AL50" s="21"/>
      <c r="AM50" s="19"/>
      <c r="AN50" s="2"/>
      <c r="AO50" s="87"/>
      <c r="AP50" s="76"/>
      <c r="AQ50" s="24"/>
      <c r="AR50" s="24"/>
      <c r="AS50" s="99"/>
      <c r="AT50" s="60">
        <f t="shared" si="7"/>
        <v>0</v>
      </c>
      <c r="AU50" s="21"/>
      <c r="AV50" s="19"/>
    </row>
    <row r="51" spans="1:48">
      <c r="A51" s="73"/>
      <c r="B51" s="76"/>
      <c r="C51" s="76"/>
      <c r="D51" s="2"/>
      <c r="E51" s="2"/>
      <c r="F51" s="87"/>
      <c r="G51" s="76"/>
      <c r="H51" s="76"/>
      <c r="I51" s="76"/>
      <c r="J51" s="91">
        <f t="shared" si="8"/>
        <v>0</v>
      </c>
      <c r="K51" s="2"/>
      <c r="L51" s="19"/>
      <c r="M51" s="2"/>
      <c r="N51" s="87"/>
      <c r="O51" s="76"/>
      <c r="P51" s="24"/>
      <c r="Q51" s="24"/>
      <c r="R51" s="99"/>
      <c r="S51" s="60">
        <f t="shared" si="4"/>
        <v>0</v>
      </c>
      <c r="T51" s="21"/>
      <c r="U51" s="19"/>
      <c r="V51" s="2"/>
      <c r="W51" s="87"/>
      <c r="X51" s="76"/>
      <c r="Y51" s="24"/>
      <c r="Z51" s="24"/>
      <c r="AA51" s="99"/>
      <c r="AB51" s="60">
        <f t="shared" si="5"/>
        <v>0</v>
      </c>
      <c r="AC51" s="2"/>
      <c r="AD51" s="19"/>
      <c r="AE51" s="2"/>
      <c r="AF51" s="87"/>
      <c r="AG51" s="76"/>
      <c r="AH51" s="24"/>
      <c r="AI51" s="24"/>
      <c r="AJ51" s="99"/>
      <c r="AK51" s="60">
        <f t="shared" si="6"/>
        <v>0</v>
      </c>
      <c r="AL51" s="21"/>
      <c r="AM51" s="19"/>
      <c r="AN51" s="2"/>
      <c r="AO51" s="87"/>
      <c r="AP51" s="76"/>
      <c r="AQ51" s="24"/>
      <c r="AR51" s="24"/>
      <c r="AS51" s="99"/>
      <c r="AT51" s="60">
        <f t="shared" si="7"/>
        <v>0</v>
      </c>
      <c r="AU51" s="21"/>
      <c r="AV51" s="19"/>
    </row>
    <row r="52" spans="1:48" ht="13.5" thickBot="1">
      <c r="A52" s="73"/>
      <c r="B52" s="24"/>
      <c r="C52" s="113"/>
      <c r="D52" s="2"/>
      <c r="E52" s="2"/>
      <c r="F52" s="128" t="s">
        <v>5</v>
      </c>
      <c r="G52" s="129"/>
      <c r="H52" s="129"/>
      <c r="I52" s="129"/>
      <c r="J52" s="130">
        <f>SUM(J31:J51)</f>
        <v>752.94</v>
      </c>
      <c r="K52" s="71"/>
      <c r="L52" s="73"/>
      <c r="M52" s="71"/>
      <c r="N52" s="128" t="s">
        <v>5</v>
      </c>
      <c r="O52" s="129"/>
      <c r="P52" s="129"/>
      <c r="Q52" s="129"/>
      <c r="R52" s="132"/>
      <c r="S52" s="130">
        <f>SUM(S31:S51)</f>
        <v>367.3</v>
      </c>
      <c r="T52" s="98"/>
      <c r="U52" s="73"/>
      <c r="V52" s="71"/>
      <c r="W52" s="128" t="s">
        <v>5</v>
      </c>
      <c r="X52" s="129"/>
      <c r="Y52" s="129"/>
      <c r="Z52" s="129"/>
      <c r="AA52" s="132"/>
      <c r="AB52" s="130">
        <f>SUM(AB31:AB51)</f>
        <v>1143.5999999999999</v>
      </c>
      <c r="AC52" s="71"/>
      <c r="AD52" s="73"/>
      <c r="AE52" s="71"/>
      <c r="AF52" s="128" t="s">
        <v>5</v>
      </c>
      <c r="AG52" s="129"/>
      <c r="AH52" s="129"/>
      <c r="AI52" s="129"/>
      <c r="AJ52" s="132"/>
      <c r="AK52" s="130">
        <f>SUM(AK31:AK51)</f>
        <v>1439.6</v>
      </c>
      <c r="AL52" s="98"/>
      <c r="AM52" s="73"/>
      <c r="AN52" s="71"/>
      <c r="AO52" s="128" t="s">
        <v>5</v>
      </c>
      <c r="AP52" s="129"/>
      <c r="AQ52" s="129"/>
      <c r="AR52" s="129"/>
      <c r="AS52" s="132"/>
      <c r="AT52" s="130">
        <f>SUM(AT31:AT51)</f>
        <v>1315.0000000000002</v>
      </c>
      <c r="AU52" s="21"/>
      <c r="AV52" s="19"/>
    </row>
    <row r="53" spans="1:48">
      <c r="A53" s="73"/>
      <c r="B53" s="2"/>
      <c r="C53" s="15"/>
      <c r="D53" s="15"/>
      <c r="E53" s="2"/>
      <c r="F53" s="2"/>
      <c r="G53" s="2"/>
      <c r="H53" s="2"/>
      <c r="I53" s="2"/>
      <c r="J53" s="3"/>
      <c r="K53" s="2"/>
      <c r="L53" s="19"/>
      <c r="M53" s="2"/>
      <c r="N53" s="2"/>
      <c r="O53" s="2"/>
      <c r="P53" s="2"/>
      <c r="Q53" s="2"/>
      <c r="R53" s="2"/>
      <c r="S53" s="3"/>
      <c r="T53" s="2"/>
      <c r="U53" s="19"/>
      <c r="V53" s="21"/>
      <c r="W53" s="74"/>
      <c r="X53" s="74"/>
      <c r="Y53" s="74"/>
      <c r="Z53" s="74"/>
      <c r="AA53" s="74"/>
      <c r="AB53" s="75"/>
      <c r="AC53" s="2"/>
      <c r="AD53" s="19"/>
      <c r="AE53" s="21"/>
      <c r="AF53" s="21"/>
      <c r="AG53" s="21"/>
      <c r="AH53" s="21"/>
      <c r="AI53" s="21"/>
      <c r="AJ53" s="21"/>
      <c r="AK53" s="33"/>
      <c r="AL53" s="21"/>
      <c r="AM53" s="19"/>
      <c r="AN53" s="21"/>
      <c r="AO53" s="21"/>
      <c r="AP53" s="21"/>
      <c r="AQ53" s="21"/>
      <c r="AR53" s="21"/>
      <c r="AS53" s="21"/>
      <c r="AT53" s="33"/>
      <c r="AU53" s="21"/>
      <c r="AV53" s="19"/>
    </row>
    <row r="54" spans="1:48" ht="18">
      <c r="A54" s="73"/>
      <c r="B54" s="73"/>
      <c r="C54" s="19"/>
      <c r="D54" s="19"/>
      <c r="E54" s="19"/>
      <c r="F54" s="18"/>
      <c r="G54" s="18"/>
      <c r="H54" s="18"/>
      <c r="I54" s="19"/>
      <c r="J54" s="4"/>
      <c r="K54" s="19"/>
      <c r="L54" s="72"/>
      <c r="M54" s="19"/>
      <c r="N54" s="19"/>
      <c r="O54" s="19"/>
      <c r="P54" s="5"/>
      <c r="Q54" s="5"/>
      <c r="R54" s="5"/>
      <c r="S54" s="5"/>
      <c r="T54" s="19"/>
      <c r="U54" s="72"/>
      <c r="V54" s="19"/>
      <c r="W54" s="5"/>
      <c r="X54" s="5"/>
      <c r="Y54" s="5"/>
      <c r="Z54" s="5"/>
      <c r="AA54" s="5"/>
      <c r="AB54" s="5"/>
      <c r="AC54" s="19"/>
      <c r="AD54" s="72"/>
      <c r="AE54" s="19"/>
      <c r="AF54" s="5"/>
      <c r="AG54" s="5"/>
      <c r="AH54" s="5"/>
      <c r="AI54" s="5"/>
      <c r="AJ54" s="5"/>
      <c r="AK54" s="5"/>
      <c r="AL54" s="19"/>
      <c r="AM54" s="73"/>
      <c r="AN54" s="19"/>
      <c r="AO54" s="5"/>
      <c r="AP54" s="5"/>
      <c r="AQ54" s="5"/>
      <c r="AR54" s="5"/>
      <c r="AS54" s="5"/>
      <c r="AT54" s="5"/>
      <c r="AU54" s="19"/>
      <c r="AV54" s="73"/>
    </row>
    <row r="55" spans="1:48" ht="18">
      <c r="A55" s="73"/>
      <c r="B55" s="158"/>
      <c r="C55" s="158"/>
      <c r="D55" s="158"/>
      <c r="E55" s="158"/>
      <c r="F55" s="158"/>
      <c r="G55" s="158"/>
      <c r="H55" s="158"/>
      <c r="I55" s="158"/>
      <c r="J55" s="158"/>
      <c r="K55" s="158"/>
      <c r="L55" s="19"/>
      <c r="M55" s="2"/>
      <c r="N55" s="2"/>
      <c r="O55" s="2"/>
      <c r="P55" s="157"/>
      <c r="Q55" s="157"/>
      <c r="R55" s="157"/>
      <c r="S55" s="157"/>
      <c r="T55" s="2"/>
      <c r="U55" s="19"/>
      <c r="V55" s="2"/>
      <c r="W55" s="157"/>
      <c r="X55" s="157"/>
      <c r="Y55" s="157"/>
      <c r="Z55" s="157"/>
      <c r="AA55" s="159"/>
      <c r="AB55" s="159"/>
      <c r="AC55" s="2"/>
      <c r="AD55" s="19"/>
      <c r="AE55" s="2"/>
      <c r="AF55" s="157"/>
      <c r="AG55" s="157"/>
      <c r="AH55" s="157"/>
      <c r="AI55" s="157"/>
      <c r="AJ55" s="159"/>
      <c r="AK55" s="159"/>
      <c r="AL55" s="2"/>
      <c r="AM55" s="18"/>
      <c r="AN55" s="2"/>
      <c r="AO55" s="153"/>
      <c r="AP55" s="153"/>
      <c r="AQ55" s="153"/>
      <c r="AR55" s="153"/>
      <c r="AS55" s="159"/>
      <c r="AT55" s="159"/>
      <c r="AU55" s="2"/>
      <c r="AV55" s="73"/>
    </row>
    <row r="56" spans="1:48" ht="18">
      <c r="A56" s="73"/>
      <c r="B56" s="32"/>
      <c r="C56" s="32"/>
      <c r="D56" s="32"/>
      <c r="E56" s="2"/>
      <c r="F56" s="153" t="s">
        <v>210</v>
      </c>
      <c r="G56" s="153"/>
      <c r="H56" s="153"/>
      <c r="I56" s="153"/>
      <c r="J56" s="153"/>
      <c r="K56" s="2"/>
      <c r="L56" s="19"/>
      <c r="M56" s="2"/>
      <c r="N56" s="153" t="s">
        <v>271</v>
      </c>
      <c r="O56" s="153"/>
      <c r="P56" s="157"/>
      <c r="Q56" s="157"/>
      <c r="R56" s="157"/>
      <c r="S56" s="157"/>
      <c r="T56" s="2"/>
      <c r="U56" s="19"/>
      <c r="V56" s="2"/>
      <c r="W56" s="153" t="s">
        <v>217</v>
      </c>
      <c r="X56" s="153"/>
      <c r="Y56" s="157"/>
      <c r="Z56" s="157"/>
      <c r="AA56" s="159"/>
      <c r="AB56" s="159"/>
      <c r="AC56" s="2"/>
      <c r="AD56" s="19"/>
      <c r="AE56" s="2"/>
      <c r="AF56" s="153" t="s">
        <v>209</v>
      </c>
      <c r="AG56" s="153"/>
      <c r="AH56" s="157"/>
      <c r="AI56" s="157"/>
      <c r="AJ56" s="159"/>
      <c r="AK56" s="159"/>
      <c r="AL56" s="2"/>
      <c r="AM56" s="18"/>
      <c r="AN56" s="2"/>
      <c r="AO56" s="153" t="s">
        <v>41</v>
      </c>
      <c r="AP56" s="153"/>
      <c r="AQ56" s="153"/>
      <c r="AR56" s="153"/>
      <c r="AS56" s="159"/>
      <c r="AT56" s="159"/>
      <c r="AU56" s="2"/>
      <c r="AV56" s="73"/>
    </row>
    <row r="57" spans="1:48" ht="13.5" thickBot="1">
      <c r="A57" s="73"/>
      <c r="B57" s="154" t="s">
        <v>88</v>
      </c>
      <c r="C57" s="154"/>
      <c r="D57" s="83"/>
      <c r="E57" s="2"/>
      <c r="F57" s="2"/>
      <c r="G57" s="2"/>
      <c r="H57" s="2"/>
      <c r="I57" s="2"/>
      <c r="J57" s="3"/>
      <c r="K57" s="2"/>
      <c r="L57" s="19"/>
      <c r="M57" s="2"/>
      <c r="N57" s="2"/>
      <c r="O57" s="2"/>
      <c r="P57" s="2"/>
      <c r="Q57" s="2"/>
      <c r="R57" s="17"/>
      <c r="S57" s="3"/>
      <c r="T57" s="2"/>
      <c r="U57" s="19"/>
      <c r="V57" s="21"/>
      <c r="W57" s="34"/>
      <c r="X57" s="34"/>
      <c r="Y57" s="34"/>
      <c r="Z57" s="34"/>
      <c r="AA57" s="28"/>
      <c r="AB57" s="34"/>
      <c r="AC57" s="21"/>
      <c r="AD57" s="19"/>
      <c r="AE57" s="2"/>
      <c r="AF57" s="7"/>
      <c r="AG57" s="7"/>
      <c r="AH57" s="7"/>
      <c r="AI57" s="7"/>
      <c r="AJ57" s="17"/>
      <c r="AK57" s="8"/>
      <c r="AL57" s="2"/>
      <c r="AM57" s="19"/>
      <c r="AN57" s="2"/>
      <c r="AO57" s="7"/>
      <c r="AP57" s="7"/>
      <c r="AQ57" s="7"/>
      <c r="AR57" s="7"/>
      <c r="AS57" s="17"/>
      <c r="AT57" s="8"/>
      <c r="AU57" s="2"/>
      <c r="AV57" s="19"/>
    </row>
    <row r="58" spans="1:48" ht="13.5" thickBot="1">
      <c r="A58" s="73"/>
      <c r="B58" s="77" t="s">
        <v>89</v>
      </c>
      <c r="C58" s="78">
        <v>20</v>
      </c>
      <c r="D58" s="32"/>
      <c r="E58" s="2"/>
      <c r="F58" s="125" t="s">
        <v>98</v>
      </c>
      <c r="G58" s="126" t="s">
        <v>265</v>
      </c>
      <c r="H58" s="126" t="s">
        <v>46</v>
      </c>
      <c r="I58" s="126" t="s">
        <v>211</v>
      </c>
      <c r="J58" s="127" t="s">
        <v>10</v>
      </c>
      <c r="K58" s="2"/>
      <c r="L58" s="19"/>
      <c r="M58" s="97" t="s">
        <v>118</v>
      </c>
      <c r="N58" s="125" t="s">
        <v>212</v>
      </c>
      <c r="O58" s="126" t="s">
        <v>265</v>
      </c>
      <c r="P58" s="126" t="s">
        <v>9</v>
      </c>
      <c r="Q58" s="126" t="s">
        <v>114</v>
      </c>
      <c r="R58" s="126" t="s">
        <v>113</v>
      </c>
      <c r="S58" s="127" t="s">
        <v>10</v>
      </c>
      <c r="T58" s="21"/>
      <c r="U58" s="19"/>
      <c r="V58" s="101" t="s">
        <v>118</v>
      </c>
      <c r="W58" s="125" t="s">
        <v>60</v>
      </c>
      <c r="X58" s="126" t="s">
        <v>265</v>
      </c>
      <c r="Y58" s="126" t="s">
        <v>9</v>
      </c>
      <c r="Z58" s="126" t="s">
        <v>114</v>
      </c>
      <c r="AA58" s="126" t="s">
        <v>113</v>
      </c>
      <c r="AB58" s="127" t="s">
        <v>10</v>
      </c>
      <c r="AC58" s="21"/>
      <c r="AD58" s="19"/>
      <c r="AE58" s="97" t="s">
        <v>118</v>
      </c>
      <c r="AF58" s="125" t="s">
        <v>149</v>
      </c>
      <c r="AG58" s="126" t="s">
        <v>265</v>
      </c>
      <c r="AH58" s="126" t="s">
        <v>9</v>
      </c>
      <c r="AI58" s="126" t="s">
        <v>114</v>
      </c>
      <c r="AJ58" s="126" t="s">
        <v>113</v>
      </c>
      <c r="AK58" s="127" t="s">
        <v>10</v>
      </c>
      <c r="AL58" s="21"/>
      <c r="AM58" s="19"/>
      <c r="AN58" s="97" t="s">
        <v>118</v>
      </c>
      <c r="AO58" s="125" t="s">
        <v>216</v>
      </c>
      <c r="AP58" s="126" t="s">
        <v>265</v>
      </c>
      <c r="AQ58" s="126" t="s">
        <v>9</v>
      </c>
      <c r="AR58" s="126" t="s">
        <v>114</v>
      </c>
      <c r="AS58" s="126" t="s">
        <v>113</v>
      </c>
      <c r="AT58" s="127" t="s">
        <v>10</v>
      </c>
      <c r="AU58" s="21"/>
      <c r="AV58" s="19"/>
    </row>
    <row r="59" spans="1:48" ht="13.5" thickBot="1">
      <c r="A59" s="73"/>
      <c r="B59" s="79" t="s">
        <v>69</v>
      </c>
      <c r="C59" s="80">
        <v>50</v>
      </c>
      <c r="D59" s="84"/>
      <c r="E59" s="2"/>
      <c r="F59" s="49" t="s">
        <v>48</v>
      </c>
      <c r="G59" s="24" t="s">
        <v>268</v>
      </c>
      <c r="H59" s="24">
        <v>8</v>
      </c>
      <c r="I59" s="24">
        <v>32</v>
      </c>
      <c r="J59" s="57">
        <f>7.9*I59</f>
        <v>252.8</v>
      </c>
      <c r="K59" s="32"/>
      <c r="L59" s="11"/>
      <c r="M59" s="32"/>
      <c r="N59" s="79" t="s">
        <v>196</v>
      </c>
      <c r="O59" s="89" t="s">
        <v>259</v>
      </c>
      <c r="P59" s="51">
        <v>7</v>
      </c>
      <c r="Q59" s="51" t="s">
        <v>117</v>
      </c>
      <c r="R59" s="104">
        <v>22.9</v>
      </c>
      <c r="S59" s="57">
        <f>P59*R59</f>
        <v>160.29999999999998</v>
      </c>
      <c r="T59" s="21"/>
      <c r="U59" s="19"/>
      <c r="V59" s="32"/>
      <c r="W59" s="79" t="s">
        <v>60</v>
      </c>
      <c r="X59" s="89" t="s">
        <v>266</v>
      </c>
      <c r="Y59" s="51">
        <v>3</v>
      </c>
      <c r="Z59" s="51" t="s">
        <v>191</v>
      </c>
      <c r="AA59" s="104">
        <v>18.899999999999999</v>
      </c>
      <c r="AB59" s="57">
        <f>Y59*AA59</f>
        <v>56.699999999999996</v>
      </c>
      <c r="AC59" s="21"/>
      <c r="AD59" s="19"/>
      <c r="AE59" s="32"/>
      <c r="AF59" s="79" t="s">
        <v>149</v>
      </c>
      <c r="AG59" s="89" t="s">
        <v>260</v>
      </c>
      <c r="AH59" s="51">
        <v>15</v>
      </c>
      <c r="AI59" s="51" t="s">
        <v>235</v>
      </c>
      <c r="AJ59" s="104">
        <v>21.6</v>
      </c>
      <c r="AK59" s="57">
        <f>AH59*AJ59</f>
        <v>324</v>
      </c>
      <c r="AL59" s="21"/>
      <c r="AM59" s="19"/>
      <c r="AN59" s="32"/>
      <c r="AO59" s="79" t="s">
        <v>245</v>
      </c>
      <c r="AP59" s="89"/>
      <c r="AQ59" s="51"/>
      <c r="AR59" s="51"/>
      <c r="AS59" s="104"/>
      <c r="AT59" s="57">
        <f>AQ59*AS59</f>
        <v>0</v>
      </c>
      <c r="AU59" s="21"/>
      <c r="AV59" s="19"/>
    </row>
    <row r="60" spans="1:48" ht="13.5" thickBot="1">
      <c r="A60" s="73"/>
      <c r="B60" s="81" t="s">
        <v>90</v>
      </c>
      <c r="C60" s="82">
        <f>SUM(C58:C59)</f>
        <v>70</v>
      </c>
      <c r="D60" s="25"/>
      <c r="E60" s="2"/>
      <c r="F60" s="49" t="s">
        <v>50</v>
      </c>
      <c r="G60" s="24" t="s">
        <v>52</v>
      </c>
      <c r="H60" s="24">
        <v>7</v>
      </c>
      <c r="I60" s="24">
        <v>7</v>
      </c>
      <c r="J60" s="57">
        <f>30*I60</f>
        <v>210</v>
      </c>
      <c r="K60" s="32"/>
      <c r="L60" s="11"/>
      <c r="M60" s="32"/>
      <c r="N60" s="79" t="s">
        <v>197</v>
      </c>
      <c r="O60" s="89" t="s">
        <v>259</v>
      </c>
      <c r="P60" s="51">
        <v>1</v>
      </c>
      <c r="Q60" s="51" t="s">
        <v>117</v>
      </c>
      <c r="R60" s="104">
        <v>36.9</v>
      </c>
      <c r="S60" s="57">
        <f>P60*R60</f>
        <v>36.9</v>
      </c>
      <c r="T60" s="21"/>
      <c r="U60" s="19"/>
      <c r="V60" s="32"/>
      <c r="W60" s="79" t="s">
        <v>223</v>
      </c>
      <c r="X60" s="89" t="s">
        <v>267</v>
      </c>
      <c r="Y60" s="51">
        <v>18</v>
      </c>
      <c r="Z60" s="51" t="s">
        <v>224</v>
      </c>
      <c r="AA60" s="104">
        <v>0</v>
      </c>
      <c r="AB60" s="57">
        <f>Y60*AA60</f>
        <v>0</v>
      </c>
      <c r="AC60" s="21"/>
      <c r="AD60" s="19"/>
      <c r="AE60" s="32"/>
      <c r="AF60" s="79" t="s">
        <v>232</v>
      </c>
      <c r="AG60" s="89" t="s">
        <v>268</v>
      </c>
      <c r="AH60" s="51">
        <v>15</v>
      </c>
      <c r="AI60" s="51" t="s">
        <v>237</v>
      </c>
      <c r="AJ60" s="104">
        <v>6.4</v>
      </c>
      <c r="AK60" s="57">
        <f>AH60*AJ60</f>
        <v>96</v>
      </c>
      <c r="AL60" s="21"/>
      <c r="AM60" s="19"/>
      <c r="AN60" s="32"/>
      <c r="AO60" s="79" t="s">
        <v>245</v>
      </c>
      <c r="AP60" s="89" t="s">
        <v>52</v>
      </c>
      <c r="AQ60" s="51">
        <v>3</v>
      </c>
      <c r="AR60" s="51" t="s">
        <v>117</v>
      </c>
      <c r="AS60" s="104">
        <v>66.5</v>
      </c>
      <c r="AT60" s="57">
        <f>AQ60*AS60</f>
        <v>199.5</v>
      </c>
      <c r="AU60" s="21"/>
      <c r="AV60" s="19"/>
    </row>
    <row r="61" spans="1:48">
      <c r="A61" s="73"/>
      <c r="B61" s="32"/>
      <c r="C61" s="32"/>
      <c r="D61" s="32"/>
      <c r="E61" s="2"/>
      <c r="F61" s="35" t="s">
        <v>91</v>
      </c>
      <c r="G61" s="51" t="s">
        <v>262</v>
      </c>
      <c r="H61" s="24">
        <v>1</v>
      </c>
      <c r="I61" s="24">
        <v>1</v>
      </c>
      <c r="J61" s="57">
        <f>40*I61</f>
        <v>40</v>
      </c>
      <c r="K61" s="32"/>
      <c r="L61" s="11"/>
      <c r="M61" s="32"/>
      <c r="N61" s="79" t="s">
        <v>200</v>
      </c>
      <c r="O61" s="89" t="s">
        <v>260</v>
      </c>
      <c r="P61" s="51">
        <v>7</v>
      </c>
      <c r="Q61" s="51" t="s">
        <v>191</v>
      </c>
      <c r="R61" s="104">
        <v>39.9</v>
      </c>
      <c r="S61" s="57">
        <f>P61*R61</f>
        <v>279.3</v>
      </c>
      <c r="T61" s="21"/>
      <c r="U61" s="19"/>
      <c r="V61" s="32"/>
      <c r="W61" s="79" t="s">
        <v>121</v>
      </c>
      <c r="X61" s="89" t="s">
        <v>269</v>
      </c>
      <c r="Y61" s="51">
        <v>5</v>
      </c>
      <c r="Z61" s="51" t="s">
        <v>225</v>
      </c>
      <c r="AA61" s="104">
        <v>0</v>
      </c>
      <c r="AB61" s="57">
        <f>Y61*AA61</f>
        <v>0</v>
      </c>
      <c r="AC61" s="21"/>
      <c r="AD61" s="19"/>
      <c r="AE61" s="32"/>
      <c r="AF61" s="79" t="s">
        <v>233</v>
      </c>
      <c r="AG61" s="89" t="s">
        <v>268</v>
      </c>
      <c r="AH61" s="51">
        <v>12</v>
      </c>
      <c r="AI61" s="51" t="s">
        <v>236</v>
      </c>
      <c r="AJ61" s="104">
        <v>5.9</v>
      </c>
      <c r="AK61" s="57">
        <f>AH61*AJ61</f>
        <v>70.800000000000011</v>
      </c>
      <c r="AL61" s="21"/>
      <c r="AM61" s="19"/>
      <c r="AN61" s="32"/>
      <c r="AO61" s="79" t="s">
        <v>246</v>
      </c>
      <c r="AP61" s="51" t="s">
        <v>266</v>
      </c>
      <c r="AQ61" s="51">
        <v>3</v>
      </c>
      <c r="AR61" s="51" t="s">
        <v>191</v>
      </c>
      <c r="AS61" s="104">
        <v>18.899999999999999</v>
      </c>
      <c r="AT61" s="57">
        <f>AQ61*AS61</f>
        <v>56.699999999999996</v>
      </c>
      <c r="AU61" s="21"/>
      <c r="AV61" s="19"/>
    </row>
    <row r="62" spans="1:48">
      <c r="A62" s="73"/>
      <c r="B62" s="17" t="s">
        <v>40</v>
      </c>
      <c r="C62" s="32"/>
      <c r="D62" s="32"/>
      <c r="E62" s="32"/>
      <c r="F62" s="35" t="s">
        <v>92</v>
      </c>
      <c r="G62" s="51" t="s">
        <v>262</v>
      </c>
      <c r="H62" s="24">
        <v>3</v>
      </c>
      <c r="I62" s="24">
        <v>12</v>
      </c>
      <c r="J62" s="57">
        <f>28.2*I62</f>
        <v>338.4</v>
      </c>
      <c r="K62" s="32"/>
      <c r="L62" s="11"/>
      <c r="M62" s="21"/>
      <c r="N62" s="35" t="s">
        <v>188</v>
      </c>
      <c r="O62" s="89" t="s">
        <v>52</v>
      </c>
      <c r="P62" s="51">
        <v>1</v>
      </c>
      <c r="Q62" s="51" t="s">
        <v>177</v>
      </c>
      <c r="R62" s="104">
        <v>13.9</v>
      </c>
      <c r="S62" s="57">
        <f>P62*R62</f>
        <v>13.9</v>
      </c>
      <c r="T62" s="21"/>
      <c r="U62" s="19"/>
      <c r="V62" s="21"/>
      <c r="W62" s="35"/>
      <c r="X62" s="51"/>
      <c r="Y62" s="51"/>
      <c r="Z62" s="51"/>
      <c r="AA62" s="104"/>
      <c r="AB62" s="57">
        <f>Y62*AA62</f>
        <v>0</v>
      </c>
      <c r="AC62" s="34"/>
      <c r="AD62" s="11"/>
      <c r="AE62" s="21"/>
      <c r="AF62" s="35" t="s">
        <v>130</v>
      </c>
      <c r="AG62" s="51" t="s">
        <v>259</v>
      </c>
      <c r="AH62" s="51">
        <v>2</v>
      </c>
      <c r="AI62" s="51" t="s">
        <v>133</v>
      </c>
      <c r="AJ62" s="104">
        <v>1.99</v>
      </c>
      <c r="AK62" s="57">
        <f>AH62*AJ62</f>
        <v>3.98</v>
      </c>
      <c r="AL62" s="21"/>
      <c r="AM62" s="19"/>
      <c r="AN62" s="21"/>
      <c r="AO62" s="35" t="s">
        <v>55</v>
      </c>
      <c r="AP62" s="51" t="s">
        <v>266</v>
      </c>
      <c r="AQ62" s="51">
        <v>2</v>
      </c>
      <c r="AR62" s="51" t="s">
        <v>191</v>
      </c>
      <c r="AS62" s="104">
        <v>21</v>
      </c>
      <c r="AT62" s="57">
        <f>AQ62*AS62</f>
        <v>42</v>
      </c>
      <c r="AU62" s="21"/>
      <c r="AV62" s="19"/>
    </row>
    <row r="63" spans="1:48">
      <c r="A63" s="73"/>
      <c r="B63" s="6" t="s">
        <v>44</v>
      </c>
      <c r="C63" s="32"/>
      <c r="D63" s="32"/>
      <c r="E63" s="2"/>
      <c r="F63" s="35" t="s">
        <v>93</v>
      </c>
      <c r="G63" s="51" t="s">
        <v>266</v>
      </c>
      <c r="H63" s="51" t="s">
        <v>95</v>
      </c>
      <c r="I63" s="24">
        <v>12</v>
      </c>
      <c r="J63" s="57">
        <f>18.9*I63</f>
        <v>226.79999999999998</v>
      </c>
      <c r="K63" s="32"/>
      <c r="L63" s="11"/>
      <c r="M63" s="21"/>
      <c r="N63" s="35" t="s">
        <v>140</v>
      </c>
      <c r="O63" s="89" t="s">
        <v>259</v>
      </c>
      <c r="P63" s="51">
        <v>10</v>
      </c>
      <c r="Q63" s="51" t="s">
        <v>133</v>
      </c>
      <c r="R63" s="104">
        <v>1.99</v>
      </c>
      <c r="S63" s="57">
        <f>P63*R63</f>
        <v>19.899999999999999</v>
      </c>
      <c r="T63" s="21"/>
      <c r="U63" s="19"/>
      <c r="V63" s="21"/>
      <c r="W63" s="35"/>
      <c r="X63" s="51"/>
      <c r="Y63" s="51"/>
      <c r="Z63" s="51"/>
      <c r="AA63" s="104"/>
      <c r="AB63" s="57">
        <f>Y63*AA63</f>
        <v>0</v>
      </c>
      <c r="AC63" s="21"/>
      <c r="AD63" s="19"/>
      <c r="AE63" s="21"/>
      <c r="AF63" s="35" t="s">
        <v>234</v>
      </c>
      <c r="AG63" s="51" t="s">
        <v>259</v>
      </c>
      <c r="AH63" s="51">
        <v>2</v>
      </c>
      <c r="AI63" s="51" t="s">
        <v>133</v>
      </c>
      <c r="AJ63" s="104">
        <v>3</v>
      </c>
      <c r="AK63" s="57">
        <f>AH63*AJ63</f>
        <v>6</v>
      </c>
      <c r="AL63" s="21"/>
      <c r="AM63" s="19"/>
      <c r="AN63" s="21"/>
      <c r="AO63" s="35"/>
      <c r="AP63" s="51"/>
      <c r="AQ63" s="51"/>
      <c r="AR63" s="51"/>
      <c r="AS63" s="104"/>
      <c r="AT63" s="57">
        <f>AQ63*AS63</f>
        <v>0</v>
      </c>
      <c r="AU63" s="21"/>
      <c r="AV63" s="19"/>
    </row>
    <row r="64" spans="1:48">
      <c r="A64" s="73"/>
      <c r="B64" s="9" t="s">
        <v>45</v>
      </c>
      <c r="C64" s="32"/>
      <c r="D64" s="32"/>
      <c r="E64" s="2"/>
      <c r="F64" s="35" t="s">
        <v>55</v>
      </c>
      <c r="G64" s="51" t="s">
        <v>266</v>
      </c>
      <c r="H64" s="89" t="s">
        <v>94</v>
      </c>
      <c r="I64" s="51">
        <v>8</v>
      </c>
      <c r="J64" s="90">
        <f>21*I64</f>
        <v>168</v>
      </c>
      <c r="K64" s="32"/>
      <c r="L64" s="11"/>
      <c r="M64" s="21"/>
      <c r="N64" s="35" t="s">
        <v>218</v>
      </c>
      <c r="O64" s="89" t="s">
        <v>259</v>
      </c>
      <c r="P64" s="51">
        <v>4</v>
      </c>
      <c r="Q64" s="51" t="s">
        <v>133</v>
      </c>
      <c r="R64" s="104">
        <v>13.18</v>
      </c>
      <c r="S64" s="57">
        <f t="shared" ref="S64:S79" si="9">P64*R64</f>
        <v>52.72</v>
      </c>
      <c r="T64" s="21"/>
      <c r="U64" s="19"/>
      <c r="V64" s="21"/>
      <c r="W64" s="35"/>
      <c r="X64" s="51"/>
      <c r="Y64" s="51"/>
      <c r="Z64" s="51"/>
      <c r="AA64" s="104"/>
      <c r="AB64" s="57">
        <f t="shared" ref="AB64:AB79" si="10">Y64*AA64</f>
        <v>0</v>
      </c>
      <c r="AC64" s="21"/>
      <c r="AD64" s="19"/>
      <c r="AE64" s="21"/>
      <c r="AF64" s="35"/>
      <c r="AG64" s="51"/>
      <c r="AH64" s="51"/>
      <c r="AI64" s="51"/>
      <c r="AJ64" s="104"/>
      <c r="AK64" s="57">
        <f t="shared" ref="AK64:AK79" si="11">AH64*AJ64</f>
        <v>0</v>
      </c>
      <c r="AL64" s="21"/>
      <c r="AM64" s="19"/>
      <c r="AN64" s="21"/>
      <c r="AO64" s="35"/>
      <c r="AP64" s="51"/>
      <c r="AQ64" s="51"/>
      <c r="AR64" s="51"/>
      <c r="AS64" s="104"/>
      <c r="AT64" s="57">
        <f t="shared" ref="AT64:AT79" si="12">AQ64*AS64</f>
        <v>0</v>
      </c>
      <c r="AU64" s="21"/>
      <c r="AV64" s="19"/>
    </row>
    <row r="65" spans="1:48">
      <c r="A65" s="73"/>
      <c r="B65" s="10" t="s">
        <v>47</v>
      </c>
      <c r="C65" s="32"/>
      <c r="D65" s="32"/>
      <c r="E65" s="2"/>
      <c r="F65" s="35" t="s">
        <v>53</v>
      </c>
      <c r="G65" s="51" t="s">
        <v>266</v>
      </c>
      <c r="H65" s="89" t="s">
        <v>96</v>
      </c>
      <c r="I65" s="51">
        <v>2</v>
      </c>
      <c r="J65" s="90">
        <f>19.9*I65</f>
        <v>39.799999999999997</v>
      </c>
      <c r="K65" s="32"/>
      <c r="L65" s="11"/>
      <c r="M65" s="21"/>
      <c r="N65" s="35" t="s">
        <v>219</v>
      </c>
      <c r="O65" s="89" t="s">
        <v>259</v>
      </c>
      <c r="P65" s="51">
        <v>2</v>
      </c>
      <c r="Q65" s="51" t="s">
        <v>117</v>
      </c>
      <c r="R65" s="104">
        <v>19.899999999999999</v>
      </c>
      <c r="S65" s="57">
        <f t="shared" si="9"/>
        <v>39.799999999999997</v>
      </c>
      <c r="T65" s="21"/>
      <c r="U65" s="19"/>
      <c r="V65" s="21"/>
      <c r="W65" s="35"/>
      <c r="X65" s="51"/>
      <c r="Y65" s="51"/>
      <c r="Z65" s="51"/>
      <c r="AA65" s="104"/>
      <c r="AB65" s="57">
        <f t="shared" si="10"/>
        <v>0</v>
      </c>
      <c r="AC65" s="21"/>
      <c r="AD65" s="19"/>
      <c r="AE65" s="21"/>
      <c r="AF65" s="35"/>
      <c r="AG65" s="51"/>
      <c r="AH65" s="51"/>
      <c r="AI65" s="51"/>
      <c r="AJ65" s="104"/>
      <c r="AK65" s="57">
        <f t="shared" si="11"/>
        <v>0</v>
      </c>
      <c r="AL65" s="21"/>
      <c r="AM65" s="19"/>
      <c r="AN65" s="21"/>
      <c r="AO65" s="35"/>
      <c r="AP65" s="51"/>
      <c r="AQ65" s="51"/>
      <c r="AR65" s="51"/>
      <c r="AS65" s="104"/>
      <c r="AT65" s="57">
        <f t="shared" si="12"/>
        <v>0</v>
      </c>
      <c r="AU65" s="21"/>
      <c r="AV65" s="19"/>
    </row>
    <row r="66" spans="1:48" ht="15.75">
      <c r="A66" s="73"/>
      <c r="B66" s="12" t="s">
        <v>49</v>
      </c>
      <c r="C66" s="32"/>
      <c r="D66" s="32"/>
      <c r="E66" s="2"/>
      <c r="F66" s="35" t="s">
        <v>64</v>
      </c>
      <c r="G66" s="51" t="s">
        <v>266</v>
      </c>
      <c r="H66" s="84">
        <v>1</v>
      </c>
      <c r="I66" s="51">
        <v>4</v>
      </c>
      <c r="J66" s="90">
        <f>22.4*I66</f>
        <v>89.6</v>
      </c>
      <c r="K66" s="32"/>
      <c r="L66" s="11"/>
      <c r="M66" s="21"/>
      <c r="N66" s="35"/>
      <c r="O66" s="51"/>
      <c r="P66" s="51"/>
      <c r="Q66" s="51"/>
      <c r="R66" s="104"/>
      <c r="S66" s="57">
        <f t="shared" si="9"/>
        <v>0</v>
      </c>
      <c r="T66" s="21"/>
      <c r="U66" s="19"/>
      <c r="V66" s="21"/>
      <c r="W66" s="35"/>
      <c r="X66" s="51"/>
      <c r="Y66" s="51"/>
      <c r="Z66" s="51"/>
      <c r="AA66" s="104"/>
      <c r="AB66" s="57">
        <f t="shared" si="10"/>
        <v>0</v>
      </c>
      <c r="AC66" s="21"/>
      <c r="AD66" s="19"/>
      <c r="AE66" s="21"/>
      <c r="AF66" s="35"/>
      <c r="AG66" s="51"/>
      <c r="AH66" s="51"/>
      <c r="AI66" s="51"/>
      <c r="AJ66" s="104"/>
      <c r="AK66" s="57">
        <f t="shared" si="11"/>
        <v>0</v>
      </c>
      <c r="AL66" s="21"/>
      <c r="AM66" s="19"/>
      <c r="AN66" s="21"/>
      <c r="AO66" s="107"/>
      <c r="AP66" s="108"/>
      <c r="AQ66" s="108"/>
      <c r="AR66" s="109"/>
      <c r="AS66" s="110"/>
      <c r="AT66" s="57">
        <f t="shared" si="12"/>
        <v>0</v>
      </c>
      <c r="AU66" s="21"/>
      <c r="AV66" s="19"/>
    </row>
    <row r="67" spans="1:48" ht="15.75">
      <c r="A67" s="73"/>
      <c r="B67" s="13" t="s">
        <v>51</v>
      </c>
      <c r="C67" s="32"/>
      <c r="D67" s="32"/>
      <c r="E67" s="2"/>
      <c r="F67" s="35" t="s">
        <v>65</v>
      </c>
      <c r="G67" s="51" t="s">
        <v>266</v>
      </c>
      <c r="H67" s="84">
        <v>1</v>
      </c>
      <c r="I67" s="51">
        <v>4</v>
      </c>
      <c r="J67" s="90">
        <f>15.9*I67</f>
        <v>63.6</v>
      </c>
      <c r="K67" s="32"/>
      <c r="L67" s="11"/>
      <c r="M67" s="21"/>
      <c r="N67" s="35"/>
      <c r="O67" s="51"/>
      <c r="P67" s="51"/>
      <c r="Q67" s="51"/>
      <c r="R67" s="104"/>
      <c r="S67" s="57">
        <f t="shared" si="9"/>
        <v>0</v>
      </c>
      <c r="T67" s="34"/>
      <c r="U67" s="11"/>
      <c r="V67" s="21"/>
      <c r="W67" s="35"/>
      <c r="X67" s="51"/>
      <c r="Y67" s="51"/>
      <c r="Z67" s="51"/>
      <c r="AA67" s="104"/>
      <c r="AB67" s="57">
        <f t="shared" si="10"/>
        <v>0</v>
      </c>
      <c r="AC67" s="21"/>
      <c r="AD67" s="19"/>
      <c r="AE67" s="21"/>
      <c r="AF67" s="35"/>
      <c r="AG67" s="51"/>
      <c r="AH67" s="51"/>
      <c r="AI67" s="51"/>
      <c r="AJ67" s="104"/>
      <c r="AK67" s="57">
        <f t="shared" si="11"/>
        <v>0</v>
      </c>
      <c r="AL67" s="21"/>
      <c r="AM67" s="19"/>
      <c r="AN67" s="21"/>
      <c r="AO67" s="107"/>
      <c r="AP67" s="108"/>
      <c r="AQ67" s="108"/>
      <c r="AR67" s="109"/>
      <c r="AS67" s="110"/>
      <c r="AT67" s="57">
        <f t="shared" si="12"/>
        <v>0</v>
      </c>
      <c r="AU67" s="21"/>
      <c r="AV67" s="19"/>
    </row>
    <row r="68" spans="1:48" ht="15.75">
      <c r="A68" s="73"/>
      <c r="B68" s="17" t="s">
        <v>52</v>
      </c>
      <c r="C68" s="32"/>
      <c r="D68" s="32"/>
      <c r="E68" s="29" t="s">
        <v>100</v>
      </c>
      <c r="F68" s="35" t="s">
        <v>62</v>
      </c>
      <c r="G68" s="51" t="s">
        <v>266</v>
      </c>
      <c r="H68" s="89" t="s">
        <v>97</v>
      </c>
      <c r="I68" s="51">
        <v>4</v>
      </c>
      <c r="J68" s="90">
        <f>14.9*I68</f>
        <v>59.6</v>
      </c>
      <c r="K68" s="32"/>
      <c r="L68" s="11"/>
      <c r="M68" s="21"/>
      <c r="N68" s="35"/>
      <c r="O68" s="51"/>
      <c r="P68" s="51"/>
      <c r="Q68" s="51"/>
      <c r="R68" s="104"/>
      <c r="S68" s="57">
        <f t="shared" si="9"/>
        <v>0</v>
      </c>
      <c r="T68" s="34"/>
      <c r="U68" s="11"/>
      <c r="V68" s="21"/>
      <c r="W68" s="35"/>
      <c r="X68" s="51"/>
      <c r="Y68" s="51"/>
      <c r="Z68" s="51"/>
      <c r="AA68" s="104"/>
      <c r="AB68" s="57">
        <f t="shared" si="10"/>
        <v>0</v>
      </c>
      <c r="AC68" s="2"/>
      <c r="AD68" s="19"/>
      <c r="AE68" s="21"/>
      <c r="AF68" s="35"/>
      <c r="AG68" s="51"/>
      <c r="AH68" s="51"/>
      <c r="AI68" s="51"/>
      <c r="AJ68" s="104"/>
      <c r="AK68" s="57">
        <f t="shared" si="11"/>
        <v>0</v>
      </c>
      <c r="AL68" s="21"/>
      <c r="AM68" s="19"/>
      <c r="AN68" s="21"/>
      <c r="AO68" s="107"/>
      <c r="AP68" s="108"/>
      <c r="AQ68" s="108"/>
      <c r="AR68" s="109"/>
      <c r="AS68" s="110"/>
      <c r="AT68" s="57">
        <f t="shared" si="12"/>
        <v>0</v>
      </c>
      <c r="AU68" s="21"/>
      <c r="AV68" s="19"/>
    </row>
    <row r="69" spans="1:48" ht="15.75">
      <c r="A69" s="73"/>
      <c r="B69" s="14" t="s">
        <v>54</v>
      </c>
      <c r="C69" s="32"/>
      <c r="D69" s="32"/>
      <c r="E69" s="29" t="s">
        <v>100</v>
      </c>
      <c r="F69" s="35" t="s">
        <v>56</v>
      </c>
      <c r="G69" s="51" t="s">
        <v>266</v>
      </c>
      <c r="H69" s="89" t="s">
        <v>99</v>
      </c>
      <c r="I69" s="51">
        <v>8</v>
      </c>
      <c r="J69" s="90">
        <f>16.9*I69</f>
        <v>135.19999999999999</v>
      </c>
      <c r="K69" s="32"/>
      <c r="L69" s="11"/>
      <c r="M69" s="21"/>
      <c r="N69" s="35"/>
      <c r="O69" s="51"/>
      <c r="P69" s="51"/>
      <c r="Q69" s="51"/>
      <c r="R69" s="104"/>
      <c r="S69" s="57">
        <f t="shared" si="9"/>
        <v>0</v>
      </c>
      <c r="T69" s="21"/>
      <c r="U69" s="19"/>
      <c r="V69" s="21"/>
      <c r="W69" s="35"/>
      <c r="X69" s="51"/>
      <c r="Y69" s="51"/>
      <c r="Z69" s="51"/>
      <c r="AA69" s="104"/>
      <c r="AB69" s="57">
        <f t="shared" si="10"/>
        <v>0</v>
      </c>
      <c r="AC69" s="2"/>
      <c r="AD69" s="19"/>
      <c r="AE69" s="21"/>
      <c r="AF69" s="35"/>
      <c r="AG69" s="51"/>
      <c r="AH69" s="51"/>
      <c r="AI69" s="51"/>
      <c r="AJ69" s="104"/>
      <c r="AK69" s="57">
        <f t="shared" si="11"/>
        <v>0</v>
      </c>
      <c r="AL69" s="21"/>
      <c r="AM69" s="19"/>
      <c r="AN69" s="21"/>
      <c r="AO69" s="107"/>
      <c r="AP69" s="108"/>
      <c r="AQ69" s="108"/>
      <c r="AR69" s="109"/>
      <c r="AS69" s="110"/>
      <c r="AT69" s="57">
        <f t="shared" si="12"/>
        <v>0</v>
      </c>
      <c r="AU69" s="21"/>
      <c r="AV69" s="19"/>
    </row>
    <row r="70" spans="1:48" ht="15.75">
      <c r="A70" s="73"/>
      <c r="B70" s="32"/>
      <c r="C70" s="2"/>
      <c r="D70" s="2"/>
      <c r="E70" s="2"/>
      <c r="F70" s="35" t="s">
        <v>57</v>
      </c>
      <c r="G70" s="51" t="s">
        <v>259</v>
      </c>
      <c r="H70" s="89" t="s">
        <v>3</v>
      </c>
      <c r="I70" s="51">
        <v>8</v>
      </c>
      <c r="J70" s="90">
        <f>9.9*I70</f>
        <v>79.2</v>
      </c>
      <c r="K70" s="32"/>
      <c r="L70" s="11"/>
      <c r="M70" s="21"/>
      <c r="N70" s="35"/>
      <c r="O70" s="51"/>
      <c r="P70" s="51"/>
      <c r="Q70" s="51"/>
      <c r="R70" s="104"/>
      <c r="S70" s="57">
        <f t="shared" si="9"/>
        <v>0</v>
      </c>
      <c r="T70" s="21"/>
      <c r="U70" s="19"/>
      <c r="V70" s="21"/>
      <c r="W70" s="35"/>
      <c r="X70" s="51"/>
      <c r="Y70" s="51"/>
      <c r="Z70" s="51"/>
      <c r="AA70" s="104"/>
      <c r="AB70" s="57">
        <f t="shared" si="10"/>
        <v>0</v>
      </c>
      <c r="AC70" s="2"/>
      <c r="AD70" s="19"/>
      <c r="AE70" s="21"/>
      <c r="AF70" s="35"/>
      <c r="AG70" s="51"/>
      <c r="AH70" s="51"/>
      <c r="AI70" s="51"/>
      <c r="AJ70" s="104"/>
      <c r="AK70" s="57">
        <f t="shared" si="11"/>
        <v>0</v>
      </c>
      <c r="AL70" s="21"/>
      <c r="AM70" s="19"/>
      <c r="AN70" s="21"/>
      <c r="AO70" s="107"/>
      <c r="AP70" s="108"/>
      <c r="AQ70" s="108"/>
      <c r="AR70" s="109"/>
      <c r="AS70" s="110"/>
      <c r="AT70" s="57">
        <f t="shared" si="12"/>
        <v>0</v>
      </c>
      <c r="AU70" s="21"/>
      <c r="AV70" s="19"/>
    </row>
    <row r="71" spans="1:48" ht="15.75">
      <c r="A71" s="73"/>
      <c r="B71" s="15"/>
      <c r="C71" s="15"/>
      <c r="D71" s="15"/>
      <c r="E71" s="2"/>
      <c r="F71" s="35" t="s">
        <v>58</v>
      </c>
      <c r="G71" s="51" t="s">
        <v>259</v>
      </c>
      <c r="H71" s="89" t="s">
        <v>3</v>
      </c>
      <c r="I71" s="51">
        <v>8</v>
      </c>
      <c r="J71" s="90">
        <f>20*I71</f>
        <v>160</v>
      </c>
      <c r="K71" s="2"/>
      <c r="L71" s="19"/>
      <c r="M71" s="21"/>
      <c r="N71" s="35"/>
      <c r="O71" s="51"/>
      <c r="P71" s="51"/>
      <c r="Q71" s="51"/>
      <c r="R71" s="104"/>
      <c r="S71" s="57">
        <f t="shared" si="9"/>
        <v>0</v>
      </c>
      <c r="T71" s="21"/>
      <c r="U71" s="19"/>
      <c r="V71" s="21"/>
      <c r="W71" s="35"/>
      <c r="X71" s="51"/>
      <c r="Y71" s="51"/>
      <c r="Z71" s="51"/>
      <c r="AA71" s="104"/>
      <c r="AB71" s="57">
        <f t="shared" si="10"/>
        <v>0</v>
      </c>
      <c r="AC71" s="2"/>
      <c r="AD71" s="19"/>
      <c r="AE71" s="21"/>
      <c r="AF71" s="35"/>
      <c r="AG71" s="51"/>
      <c r="AH71" s="51"/>
      <c r="AI71" s="51"/>
      <c r="AJ71" s="104"/>
      <c r="AK71" s="57">
        <f t="shared" si="11"/>
        <v>0</v>
      </c>
      <c r="AL71" s="21"/>
      <c r="AM71" s="19"/>
      <c r="AN71" s="21"/>
      <c r="AO71" s="107"/>
      <c r="AP71" s="108"/>
      <c r="AQ71" s="108"/>
      <c r="AR71" s="109"/>
      <c r="AS71" s="110"/>
      <c r="AT71" s="57">
        <f t="shared" si="12"/>
        <v>0</v>
      </c>
      <c r="AU71" s="21"/>
      <c r="AV71" s="19"/>
    </row>
    <row r="72" spans="1:48" ht="15.75">
      <c r="A72" s="73"/>
      <c r="B72" s="2"/>
      <c r="C72" s="15"/>
      <c r="D72" s="32"/>
      <c r="E72" s="2"/>
      <c r="F72" s="35" t="s">
        <v>60</v>
      </c>
      <c r="G72" s="51" t="s">
        <v>266</v>
      </c>
      <c r="H72" s="89" t="s">
        <v>101</v>
      </c>
      <c r="I72" s="51">
        <v>3</v>
      </c>
      <c r="J72" s="90">
        <f>18.9*I72</f>
        <v>56.699999999999996</v>
      </c>
      <c r="K72" s="2"/>
      <c r="L72" s="19"/>
      <c r="M72" s="21"/>
      <c r="N72" s="35"/>
      <c r="O72" s="51"/>
      <c r="P72" s="51"/>
      <c r="Q72" s="51"/>
      <c r="R72" s="104"/>
      <c r="S72" s="57">
        <f t="shared" si="9"/>
        <v>0</v>
      </c>
      <c r="T72" s="21"/>
      <c r="U72" s="19"/>
      <c r="V72" s="21"/>
      <c r="W72" s="35"/>
      <c r="X72" s="51"/>
      <c r="Y72" s="51"/>
      <c r="Z72" s="51"/>
      <c r="AA72" s="104"/>
      <c r="AB72" s="57">
        <f t="shared" si="10"/>
        <v>0</v>
      </c>
      <c r="AC72" s="2"/>
      <c r="AD72" s="19"/>
      <c r="AE72" s="21"/>
      <c r="AF72" s="35"/>
      <c r="AG72" s="51"/>
      <c r="AH72" s="51"/>
      <c r="AI72" s="51"/>
      <c r="AJ72" s="104"/>
      <c r="AK72" s="57">
        <f t="shared" si="11"/>
        <v>0</v>
      </c>
      <c r="AL72" s="21"/>
      <c r="AM72" s="19"/>
      <c r="AN72" s="21"/>
      <c r="AO72" s="107"/>
      <c r="AP72" s="108"/>
      <c r="AQ72" s="108"/>
      <c r="AR72" s="109"/>
      <c r="AS72" s="110"/>
      <c r="AT72" s="57">
        <f t="shared" si="12"/>
        <v>0</v>
      </c>
      <c r="AU72" s="21"/>
      <c r="AV72" s="19"/>
    </row>
    <row r="73" spans="1:48" ht="15.75">
      <c r="A73" s="73"/>
      <c r="B73" s="2"/>
      <c r="C73" s="2"/>
      <c r="D73" s="2"/>
      <c r="E73" s="2"/>
      <c r="F73" s="49" t="s">
        <v>59</v>
      </c>
      <c r="G73" s="24" t="s">
        <v>267</v>
      </c>
      <c r="H73" s="84">
        <v>3</v>
      </c>
      <c r="I73" s="51">
        <v>12</v>
      </c>
      <c r="J73" s="90">
        <f>6.5*I73</f>
        <v>78</v>
      </c>
      <c r="K73" s="2"/>
      <c r="L73" s="19"/>
      <c r="M73" s="21"/>
      <c r="N73" s="30"/>
      <c r="O73" s="93"/>
      <c r="P73" s="51"/>
      <c r="Q73" s="51"/>
      <c r="R73" s="104"/>
      <c r="S73" s="57">
        <f t="shared" si="9"/>
        <v>0</v>
      </c>
      <c r="T73" s="21"/>
      <c r="U73" s="19"/>
      <c r="V73" s="21"/>
      <c r="W73" s="30"/>
      <c r="X73" s="93"/>
      <c r="Y73" s="51"/>
      <c r="Z73" s="51"/>
      <c r="AA73" s="104"/>
      <c r="AB73" s="57">
        <f t="shared" si="10"/>
        <v>0</v>
      </c>
      <c r="AC73" s="2"/>
      <c r="AD73" s="19"/>
      <c r="AE73" s="21"/>
      <c r="AF73" s="30"/>
      <c r="AG73" s="93"/>
      <c r="AH73" s="51"/>
      <c r="AI73" s="51"/>
      <c r="AJ73" s="104"/>
      <c r="AK73" s="57">
        <f t="shared" si="11"/>
        <v>0</v>
      </c>
      <c r="AL73" s="21"/>
      <c r="AM73" s="19"/>
      <c r="AN73" s="21"/>
      <c r="AO73" s="111"/>
      <c r="AP73" s="136"/>
      <c r="AQ73" s="108"/>
      <c r="AR73" s="109"/>
      <c r="AS73" s="110"/>
      <c r="AT73" s="57">
        <f t="shared" si="12"/>
        <v>0</v>
      </c>
      <c r="AU73" s="21"/>
      <c r="AV73" s="19"/>
    </row>
    <row r="74" spans="1:48" ht="16.5" thickBot="1">
      <c r="A74" s="73"/>
      <c r="B74" s="2"/>
      <c r="C74" s="2"/>
      <c r="D74" s="2"/>
      <c r="E74" s="2"/>
      <c r="F74" s="49" t="s">
        <v>2</v>
      </c>
      <c r="G74" s="24" t="s">
        <v>267</v>
      </c>
      <c r="H74" s="84">
        <v>4</v>
      </c>
      <c r="I74" s="51">
        <v>16</v>
      </c>
      <c r="J74" s="90">
        <f>7.9*I74</f>
        <v>126.4</v>
      </c>
      <c r="K74" s="2"/>
      <c r="L74" s="19"/>
      <c r="M74" s="2"/>
      <c r="N74" s="49"/>
      <c r="O74" s="24"/>
      <c r="P74" s="24"/>
      <c r="Q74" s="51"/>
      <c r="R74" s="99"/>
      <c r="S74" s="57">
        <f t="shared" si="9"/>
        <v>0</v>
      </c>
      <c r="T74" s="21"/>
      <c r="U74" s="19"/>
      <c r="V74" s="2"/>
      <c r="W74" s="35"/>
      <c r="X74" s="51"/>
      <c r="Y74" s="51"/>
      <c r="Z74" s="51"/>
      <c r="AA74" s="104"/>
      <c r="AB74" s="57">
        <f t="shared" si="10"/>
        <v>0</v>
      </c>
      <c r="AC74" s="2"/>
      <c r="AD74" s="19"/>
      <c r="AE74" s="2"/>
      <c r="AF74" s="35"/>
      <c r="AG74" s="51"/>
      <c r="AH74" s="51"/>
      <c r="AI74" s="51"/>
      <c r="AJ74" s="104"/>
      <c r="AK74" s="57">
        <f t="shared" si="11"/>
        <v>0</v>
      </c>
      <c r="AL74" s="21"/>
      <c r="AM74" s="19"/>
      <c r="AN74" s="2"/>
      <c r="AO74" s="107"/>
      <c r="AP74" s="108"/>
      <c r="AQ74" s="108"/>
      <c r="AR74" s="109"/>
      <c r="AS74" s="110"/>
      <c r="AT74" s="57">
        <f t="shared" si="12"/>
        <v>0</v>
      </c>
      <c r="AU74" s="21"/>
      <c r="AV74" s="19"/>
    </row>
    <row r="75" spans="1:48" ht="15.75">
      <c r="A75" s="73"/>
      <c r="B75" s="155" t="s">
        <v>85</v>
      </c>
      <c r="C75" s="156"/>
      <c r="D75" s="2"/>
      <c r="E75" s="2"/>
      <c r="F75" s="35" t="s">
        <v>102</v>
      </c>
      <c r="G75" s="51" t="s">
        <v>52</v>
      </c>
      <c r="H75" s="84">
        <v>3</v>
      </c>
      <c r="I75" s="51">
        <v>12</v>
      </c>
      <c r="J75" s="90">
        <f>30.7*I75</f>
        <v>368.4</v>
      </c>
      <c r="K75" s="2"/>
      <c r="L75" s="19"/>
      <c r="M75" s="2"/>
      <c r="N75" s="87"/>
      <c r="O75" s="76"/>
      <c r="P75" s="24"/>
      <c r="Q75" s="51"/>
      <c r="R75" s="99"/>
      <c r="S75" s="57">
        <f t="shared" si="9"/>
        <v>0</v>
      </c>
      <c r="T75" s="21"/>
      <c r="U75" s="19"/>
      <c r="V75" s="2"/>
      <c r="W75" s="30"/>
      <c r="X75" s="93"/>
      <c r="Y75" s="51"/>
      <c r="Z75" s="51"/>
      <c r="AA75" s="104"/>
      <c r="AB75" s="57">
        <f t="shared" si="10"/>
        <v>0</v>
      </c>
      <c r="AC75" s="2"/>
      <c r="AD75" s="19"/>
      <c r="AE75" s="2"/>
      <c r="AF75" s="30"/>
      <c r="AG75" s="93"/>
      <c r="AH75" s="51"/>
      <c r="AI75" s="51"/>
      <c r="AJ75" s="104"/>
      <c r="AK75" s="57">
        <f t="shared" si="11"/>
        <v>0</v>
      </c>
      <c r="AL75" s="21"/>
      <c r="AM75" s="19"/>
      <c r="AN75" s="2"/>
      <c r="AO75" s="111"/>
      <c r="AP75" s="136"/>
      <c r="AQ75" s="108"/>
      <c r="AR75" s="109"/>
      <c r="AS75" s="110"/>
      <c r="AT75" s="57">
        <f t="shared" si="12"/>
        <v>0</v>
      </c>
      <c r="AU75" s="21"/>
      <c r="AV75" s="19"/>
    </row>
    <row r="76" spans="1:48">
      <c r="A76" s="73"/>
      <c r="B76" s="85" t="str">
        <f>F58</f>
        <v>Frokost - Brød</v>
      </c>
      <c r="C76" s="86">
        <f>J80</f>
        <v>2609.6999999999998</v>
      </c>
      <c r="D76" s="1"/>
      <c r="E76" s="2"/>
      <c r="F76" s="30" t="s">
        <v>103</v>
      </c>
      <c r="G76" s="93" t="s">
        <v>262</v>
      </c>
      <c r="H76" s="76">
        <v>1</v>
      </c>
      <c r="I76" s="76">
        <v>4</v>
      </c>
      <c r="J76" s="91">
        <f>29.3*I76</f>
        <v>117.2</v>
      </c>
      <c r="K76" s="2"/>
      <c r="L76" s="19"/>
      <c r="M76" s="2"/>
      <c r="N76" s="87"/>
      <c r="O76" s="76"/>
      <c r="P76" s="24"/>
      <c r="Q76" s="24"/>
      <c r="R76" s="99"/>
      <c r="S76" s="57">
        <f t="shared" si="9"/>
        <v>0</v>
      </c>
      <c r="T76" s="21"/>
      <c r="U76" s="19"/>
      <c r="V76" s="2"/>
      <c r="W76" s="30"/>
      <c r="X76" s="93"/>
      <c r="Y76" s="51"/>
      <c r="Z76" s="51"/>
      <c r="AA76" s="104"/>
      <c r="AB76" s="57">
        <f t="shared" si="10"/>
        <v>0</v>
      </c>
      <c r="AC76" s="15"/>
      <c r="AD76" s="16"/>
      <c r="AE76" s="2"/>
      <c r="AF76" s="30"/>
      <c r="AG76" s="93"/>
      <c r="AH76" s="51"/>
      <c r="AI76" s="51"/>
      <c r="AJ76" s="104"/>
      <c r="AK76" s="57">
        <f t="shared" si="11"/>
        <v>0</v>
      </c>
      <c r="AL76" s="21"/>
      <c r="AM76" s="19"/>
      <c r="AN76" s="2"/>
      <c r="AO76" s="87"/>
      <c r="AP76" s="76"/>
      <c r="AQ76" s="24"/>
      <c r="AR76" s="24"/>
      <c r="AS76" s="99"/>
      <c r="AT76" s="57">
        <f t="shared" si="12"/>
        <v>0</v>
      </c>
      <c r="AU76" s="21"/>
      <c r="AV76" s="19"/>
    </row>
    <row r="77" spans="1:48">
      <c r="A77" s="73"/>
      <c r="B77" s="85" t="str">
        <f>F83</f>
        <v>Frukt og sånt</v>
      </c>
      <c r="C77" s="86">
        <f>J105</f>
        <v>1003.92</v>
      </c>
      <c r="D77" s="1"/>
      <c r="E77" s="2"/>
      <c r="F77" s="92"/>
      <c r="G77" s="84"/>
      <c r="H77" s="84"/>
      <c r="I77" s="84"/>
      <c r="J77" s="90"/>
      <c r="K77" s="2"/>
      <c r="L77" s="19"/>
      <c r="M77" s="2"/>
      <c r="N77" s="87"/>
      <c r="O77" s="76"/>
      <c r="P77" s="24"/>
      <c r="Q77" s="24"/>
      <c r="R77" s="99"/>
      <c r="S77" s="57">
        <f t="shared" si="9"/>
        <v>0</v>
      </c>
      <c r="T77" s="21"/>
      <c r="U77" s="19"/>
      <c r="V77" s="2"/>
      <c r="W77" s="30"/>
      <c r="X77" s="93"/>
      <c r="Y77" s="51"/>
      <c r="Z77" s="51"/>
      <c r="AA77" s="104"/>
      <c r="AB77" s="57">
        <f t="shared" si="10"/>
        <v>0</v>
      </c>
      <c r="AC77" s="2"/>
      <c r="AD77" s="19"/>
      <c r="AE77" s="2"/>
      <c r="AF77" s="30"/>
      <c r="AG77" s="93"/>
      <c r="AH77" s="51"/>
      <c r="AI77" s="51"/>
      <c r="AJ77" s="104"/>
      <c r="AK77" s="57">
        <f t="shared" si="11"/>
        <v>0</v>
      </c>
      <c r="AL77" s="21"/>
      <c r="AM77" s="19"/>
      <c r="AN77" s="2"/>
      <c r="AO77" s="87"/>
      <c r="AP77" s="76"/>
      <c r="AQ77" s="24"/>
      <c r="AR77" s="24"/>
      <c r="AS77" s="99"/>
      <c r="AT77" s="57">
        <f t="shared" si="12"/>
        <v>0</v>
      </c>
      <c r="AU77" s="21"/>
      <c r="AV77" s="19"/>
    </row>
    <row r="78" spans="1:48">
      <c r="A78" s="73"/>
      <c r="B78" s="85" t="str">
        <f>N58</f>
        <v>Pytt i panne</v>
      </c>
      <c r="C78" s="86">
        <f>S80</f>
        <v>602.81999999999994</v>
      </c>
      <c r="D78" s="1"/>
      <c r="E78" s="2"/>
      <c r="F78" s="79" t="s">
        <v>145</v>
      </c>
      <c r="G78" s="89" t="s">
        <v>264</v>
      </c>
      <c r="H78" s="25">
        <v>1</v>
      </c>
      <c r="I78" s="51">
        <v>3</v>
      </c>
      <c r="J78" s="90">
        <f>19.8*I78</f>
        <v>59.400000000000006</v>
      </c>
      <c r="K78" s="2"/>
      <c r="L78" s="19"/>
      <c r="M78" s="2"/>
      <c r="N78" s="87"/>
      <c r="O78" s="76"/>
      <c r="P78" s="24"/>
      <c r="Q78" s="24"/>
      <c r="R78" s="99"/>
      <c r="S78" s="57">
        <f t="shared" si="9"/>
        <v>0</v>
      </c>
      <c r="T78" s="21"/>
      <c r="U78" s="19"/>
      <c r="V78" s="2"/>
      <c r="W78" s="30"/>
      <c r="X78" s="93"/>
      <c r="Y78" s="51"/>
      <c r="Z78" s="51"/>
      <c r="AA78" s="104"/>
      <c r="AB78" s="57">
        <f t="shared" si="10"/>
        <v>0</v>
      </c>
      <c r="AC78" s="2"/>
      <c r="AD78" s="19"/>
      <c r="AE78" s="2"/>
      <c r="AF78" s="30"/>
      <c r="AG78" s="93"/>
      <c r="AH78" s="51"/>
      <c r="AI78" s="51"/>
      <c r="AJ78" s="104"/>
      <c r="AK78" s="57">
        <f t="shared" si="11"/>
        <v>0</v>
      </c>
      <c r="AL78" s="21"/>
      <c r="AM78" s="19"/>
      <c r="AN78" s="2"/>
      <c r="AO78" s="87"/>
      <c r="AP78" s="76"/>
      <c r="AQ78" s="24"/>
      <c r="AR78" s="24"/>
      <c r="AS78" s="99"/>
      <c r="AT78" s="57">
        <f t="shared" si="12"/>
        <v>0</v>
      </c>
      <c r="AU78" s="21"/>
      <c r="AV78" s="19"/>
    </row>
    <row r="79" spans="1:48">
      <c r="A79" s="73"/>
      <c r="B79" s="85" t="str">
        <f>N83</f>
        <v>Lammelår</v>
      </c>
      <c r="C79" s="86">
        <f>S105</f>
        <v>2564.2200000000003</v>
      </c>
      <c r="D79" s="1"/>
      <c r="E79" s="2"/>
      <c r="F79" s="92"/>
      <c r="G79" s="84"/>
      <c r="H79" s="84"/>
      <c r="I79" s="84"/>
      <c r="J79" s="90"/>
      <c r="K79" s="2"/>
      <c r="L79" s="19"/>
      <c r="M79" s="2"/>
      <c r="N79" s="87"/>
      <c r="O79" s="76"/>
      <c r="P79" s="24"/>
      <c r="Q79" s="24"/>
      <c r="R79" s="99"/>
      <c r="S79" s="57">
        <f t="shared" si="9"/>
        <v>0</v>
      </c>
      <c r="T79" s="21"/>
      <c r="U79" s="19"/>
      <c r="V79" s="2"/>
      <c r="W79" s="87"/>
      <c r="X79" s="76"/>
      <c r="Y79" s="24"/>
      <c r="Z79" s="24"/>
      <c r="AA79" s="99"/>
      <c r="AB79" s="57">
        <f t="shared" si="10"/>
        <v>0</v>
      </c>
      <c r="AC79" s="2"/>
      <c r="AD79" s="19"/>
      <c r="AE79" s="2"/>
      <c r="AF79" s="30"/>
      <c r="AG79" s="93"/>
      <c r="AH79" s="51"/>
      <c r="AI79" s="51"/>
      <c r="AJ79" s="104"/>
      <c r="AK79" s="57">
        <f t="shared" si="11"/>
        <v>0</v>
      </c>
      <c r="AL79" s="21"/>
      <c r="AM79" s="19"/>
      <c r="AN79" s="2"/>
      <c r="AO79" s="87"/>
      <c r="AP79" s="76"/>
      <c r="AQ79" s="24"/>
      <c r="AR79" s="24"/>
      <c r="AS79" s="99"/>
      <c r="AT79" s="57">
        <f t="shared" si="12"/>
        <v>0</v>
      </c>
      <c r="AU79" s="21"/>
      <c r="AV79" s="19"/>
    </row>
    <row r="80" spans="1:48" ht="13.5" thickBot="1">
      <c r="A80" s="73"/>
      <c r="B80" s="85" t="str">
        <f>W58</f>
        <v>Havregryn</v>
      </c>
      <c r="C80" s="86">
        <f>AB80</f>
        <v>56.699999999999996</v>
      </c>
      <c r="D80" s="1"/>
      <c r="E80" s="2"/>
      <c r="F80" s="128" t="s">
        <v>5</v>
      </c>
      <c r="G80" s="129"/>
      <c r="H80" s="129"/>
      <c r="I80" s="129"/>
      <c r="J80" s="130">
        <f>SUM(J59:J76)</f>
        <v>2609.6999999999998</v>
      </c>
      <c r="K80" s="71"/>
      <c r="L80" s="73"/>
      <c r="M80" s="71"/>
      <c r="N80" s="128" t="s">
        <v>5</v>
      </c>
      <c r="O80" s="129"/>
      <c r="P80" s="129"/>
      <c r="Q80" s="129"/>
      <c r="R80" s="131"/>
      <c r="S80" s="130">
        <f>SUM(S59:S79)</f>
        <v>602.81999999999994</v>
      </c>
      <c r="T80" s="98"/>
      <c r="U80" s="73"/>
      <c r="V80" s="71"/>
      <c r="W80" s="128" t="s">
        <v>5</v>
      </c>
      <c r="X80" s="129"/>
      <c r="Y80" s="129"/>
      <c r="Z80" s="129"/>
      <c r="AA80" s="131"/>
      <c r="AB80" s="130">
        <f>SUM(AB59:AB79)</f>
        <v>56.699999999999996</v>
      </c>
      <c r="AC80" s="71"/>
      <c r="AD80" s="73"/>
      <c r="AE80" s="71"/>
      <c r="AF80" s="128" t="s">
        <v>5</v>
      </c>
      <c r="AG80" s="129"/>
      <c r="AH80" s="129"/>
      <c r="AI80" s="129"/>
      <c r="AJ80" s="131"/>
      <c r="AK80" s="130">
        <f>SUM(AK59:AK79)</f>
        <v>500.78000000000003</v>
      </c>
      <c r="AL80" s="98"/>
      <c r="AM80" s="73"/>
      <c r="AN80" s="71"/>
      <c r="AO80" s="128" t="s">
        <v>5</v>
      </c>
      <c r="AP80" s="129"/>
      <c r="AQ80" s="129"/>
      <c r="AR80" s="129"/>
      <c r="AS80" s="131"/>
      <c r="AT80" s="130">
        <f>SUM(AT59:AT79)</f>
        <v>298.2</v>
      </c>
      <c r="AU80" s="21"/>
      <c r="AV80" s="19"/>
    </row>
    <row r="81" spans="1:48">
      <c r="A81" s="73"/>
      <c r="B81" s="85" t="str">
        <f>W83</f>
        <v>Laksegryte</v>
      </c>
      <c r="C81" s="86">
        <f>AB105</f>
        <v>798.19999999999982</v>
      </c>
      <c r="D81" s="1"/>
      <c r="E81" s="2"/>
      <c r="F81" s="84"/>
      <c r="G81" s="84"/>
      <c r="H81" s="84"/>
      <c r="I81" s="84"/>
      <c r="J81" s="31"/>
      <c r="K81" s="2"/>
      <c r="L81" s="19"/>
      <c r="M81" s="2"/>
      <c r="N81" s="2"/>
      <c r="O81" s="2"/>
      <c r="P81" s="21"/>
      <c r="Q81" s="21"/>
      <c r="R81" s="21"/>
      <c r="S81" s="33"/>
      <c r="T81" s="21"/>
      <c r="U81" s="19"/>
      <c r="V81" s="2"/>
      <c r="W81" s="2"/>
      <c r="X81" s="2"/>
      <c r="Y81" s="21"/>
      <c r="Z81" s="21"/>
      <c r="AA81" s="21"/>
      <c r="AB81" s="33"/>
      <c r="AC81" s="2"/>
      <c r="AD81" s="19"/>
      <c r="AE81" s="2"/>
      <c r="AF81" s="2"/>
      <c r="AG81" s="2"/>
      <c r="AH81" s="21"/>
      <c r="AI81" s="21"/>
      <c r="AJ81" s="21"/>
      <c r="AK81" s="33"/>
      <c r="AL81" s="21"/>
      <c r="AM81" s="19"/>
      <c r="AN81" s="2"/>
      <c r="AO81" s="2"/>
      <c r="AP81" s="2"/>
      <c r="AQ81" s="21"/>
      <c r="AR81" s="21"/>
      <c r="AS81" s="21"/>
      <c r="AT81" s="33"/>
      <c r="AU81" s="21"/>
      <c r="AV81" s="19"/>
    </row>
    <row r="82" spans="1:48" ht="13.5" thickBot="1">
      <c r="A82" s="73"/>
      <c r="B82" s="85" t="str">
        <f>AF58</f>
        <v>Pølser</v>
      </c>
      <c r="C82" s="86">
        <f>AK80</f>
        <v>500.78000000000003</v>
      </c>
      <c r="D82" s="1"/>
      <c r="E82" s="2"/>
      <c r="F82" s="76"/>
      <c r="G82" s="76"/>
      <c r="H82" s="76"/>
      <c r="I82" s="76"/>
      <c r="J82" s="94"/>
      <c r="K82" s="2"/>
      <c r="L82" s="19"/>
      <c r="M82" s="2"/>
      <c r="N82" s="2"/>
      <c r="O82" s="2"/>
      <c r="P82" s="21"/>
      <c r="Q82" s="21"/>
      <c r="R82" s="21"/>
      <c r="S82" s="33"/>
      <c r="T82" s="21"/>
      <c r="U82" s="19"/>
      <c r="V82" s="2"/>
      <c r="W82" s="2"/>
      <c r="X82" s="2"/>
      <c r="Y82" s="21"/>
      <c r="Z82" s="21"/>
      <c r="AA82" s="21"/>
      <c r="AB82" s="33"/>
      <c r="AC82" s="2"/>
      <c r="AD82" s="19"/>
      <c r="AE82" s="2"/>
      <c r="AF82" s="2"/>
      <c r="AG82" s="2"/>
      <c r="AH82" s="21"/>
      <c r="AI82" s="21"/>
      <c r="AJ82" s="21"/>
      <c r="AK82" s="33"/>
      <c r="AL82" s="21"/>
      <c r="AM82" s="19"/>
      <c r="AN82" s="2"/>
      <c r="AO82" s="2"/>
      <c r="AP82" s="2"/>
      <c r="AQ82" s="21"/>
      <c r="AR82" s="21"/>
      <c r="AS82" s="21"/>
      <c r="AT82" s="33"/>
      <c r="AU82" s="21"/>
      <c r="AV82" s="19"/>
    </row>
    <row r="83" spans="1:48" ht="13.5" thickBot="1">
      <c r="A83" s="73"/>
      <c r="B83" s="85" t="str">
        <f>AF83</f>
        <v>Kyllinglår + potet</v>
      </c>
      <c r="C83" s="86">
        <f>AK105</f>
        <v>1915.7</v>
      </c>
      <c r="D83" s="15"/>
      <c r="E83" s="2"/>
      <c r="F83" s="125" t="s">
        <v>87</v>
      </c>
      <c r="G83" s="126" t="s">
        <v>265</v>
      </c>
      <c r="H83" s="126" t="s">
        <v>46</v>
      </c>
      <c r="I83" s="126" t="s">
        <v>104</v>
      </c>
      <c r="J83" s="127" t="s">
        <v>10</v>
      </c>
      <c r="K83" s="2"/>
      <c r="L83" s="19"/>
      <c r="M83" s="101" t="s">
        <v>135</v>
      </c>
      <c r="N83" s="125" t="s">
        <v>213</v>
      </c>
      <c r="O83" s="126" t="s">
        <v>265</v>
      </c>
      <c r="P83" s="126" t="s">
        <v>9</v>
      </c>
      <c r="Q83" s="126" t="s">
        <v>114</v>
      </c>
      <c r="R83" s="126" t="s">
        <v>113</v>
      </c>
      <c r="S83" s="127" t="s">
        <v>10</v>
      </c>
      <c r="T83" s="21"/>
      <c r="U83" s="19"/>
      <c r="V83" s="101" t="s">
        <v>135</v>
      </c>
      <c r="W83" s="125" t="s">
        <v>214</v>
      </c>
      <c r="X83" s="126" t="s">
        <v>265</v>
      </c>
      <c r="Y83" s="126" t="s">
        <v>9</v>
      </c>
      <c r="Z83" s="126" t="s">
        <v>114</v>
      </c>
      <c r="AA83" s="126" t="s">
        <v>113</v>
      </c>
      <c r="AB83" s="127" t="s">
        <v>10</v>
      </c>
      <c r="AC83" s="2"/>
      <c r="AD83" s="19"/>
      <c r="AE83" s="101" t="s">
        <v>135</v>
      </c>
      <c r="AF83" s="125" t="s">
        <v>215</v>
      </c>
      <c r="AG83" s="126" t="s">
        <v>265</v>
      </c>
      <c r="AH83" s="126" t="s">
        <v>9</v>
      </c>
      <c r="AI83" s="126" t="s">
        <v>114</v>
      </c>
      <c r="AJ83" s="126" t="s">
        <v>113</v>
      </c>
      <c r="AK83" s="127" t="s">
        <v>10</v>
      </c>
      <c r="AL83" s="21"/>
      <c r="AM83" s="19"/>
      <c r="AN83" s="101"/>
      <c r="AO83" s="95"/>
      <c r="AP83" s="95"/>
      <c r="AQ83" s="95"/>
      <c r="AR83" s="95"/>
      <c r="AS83" s="95"/>
      <c r="AT83" s="103"/>
      <c r="AU83" s="21"/>
      <c r="AV83" s="19"/>
    </row>
    <row r="84" spans="1:48">
      <c r="A84" s="73"/>
      <c r="B84" s="85" t="str">
        <f>AO58</f>
        <v>Rester</v>
      </c>
      <c r="C84" s="86">
        <f>AT80</f>
        <v>298.2</v>
      </c>
      <c r="D84" s="2"/>
      <c r="E84" s="2"/>
      <c r="F84" s="30" t="s">
        <v>105</v>
      </c>
      <c r="G84" s="93" t="s">
        <v>259</v>
      </c>
      <c r="H84" s="76">
        <v>5</v>
      </c>
      <c r="I84" s="76">
        <v>20</v>
      </c>
      <c r="J84" s="91">
        <f>6.28*I84</f>
        <v>125.60000000000001</v>
      </c>
      <c r="K84" s="2"/>
      <c r="L84" s="19"/>
      <c r="M84" s="2"/>
      <c r="N84" s="30" t="s">
        <v>213</v>
      </c>
      <c r="O84" s="93" t="s">
        <v>260</v>
      </c>
      <c r="P84" s="24">
        <v>7</v>
      </c>
      <c r="Q84" s="51" t="s">
        <v>133</v>
      </c>
      <c r="R84" s="99">
        <v>300</v>
      </c>
      <c r="S84" s="60">
        <f>P84*R84</f>
        <v>2100</v>
      </c>
      <c r="T84" s="21"/>
      <c r="U84" s="19"/>
      <c r="V84" s="2"/>
      <c r="W84" s="30" t="s">
        <v>226</v>
      </c>
      <c r="X84" s="93" t="s">
        <v>260</v>
      </c>
      <c r="Y84" s="51">
        <v>10</v>
      </c>
      <c r="Z84" s="51" t="s">
        <v>227</v>
      </c>
      <c r="AA84" s="99">
        <v>47</v>
      </c>
      <c r="AB84" s="60">
        <f>Y84*AA84</f>
        <v>470</v>
      </c>
      <c r="AC84" s="2"/>
      <c r="AD84" s="19"/>
      <c r="AE84" s="29" t="s">
        <v>239</v>
      </c>
      <c r="AF84" s="30" t="s">
        <v>238</v>
      </c>
      <c r="AG84" s="93" t="s">
        <v>260</v>
      </c>
      <c r="AH84" s="51">
        <v>6</v>
      </c>
      <c r="AI84" s="51" t="s">
        <v>241</v>
      </c>
      <c r="AJ84" s="104">
        <v>150</v>
      </c>
      <c r="AK84" s="60">
        <f>AH84*AJ84</f>
        <v>900</v>
      </c>
      <c r="AL84" s="21"/>
      <c r="AM84" s="19"/>
      <c r="AN84" s="2"/>
      <c r="AO84" s="51"/>
      <c r="AP84" s="51"/>
      <c r="AQ84" s="24"/>
      <c r="AR84" s="51"/>
      <c r="AS84" s="99"/>
      <c r="AT84" s="99"/>
      <c r="AU84" s="21"/>
      <c r="AV84" s="19"/>
    </row>
    <row r="85" spans="1:48">
      <c r="A85" s="73"/>
      <c r="B85" s="85"/>
      <c r="C85" s="86"/>
      <c r="D85" s="44"/>
      <c r="E85" s="2"/>
      <c r="F85" s="35" t="s">
        <v>107</v>
      </c>
      <c r="G85" s="93" t="s">
        <v>259</v>
      </c>
      <c r="H85" s="84">
        <v>4</v>
      </c>
      <c r="I85" s="76">
        <v>16</v>
      </c>
      <c r="J85" s="91">
        <f>7.58*I85</f>
        <v>121.28</v>
      </c>
      <c r="K85" s="2"/>
      <c r="L85" s="19"/>
      <c r="M85" s="2"/>
      <c r="N85" s="30" t="s">
        <v>137</v>
      </c>
      <c r="O85" s="93" t="s">
        <v>268</v>
      </c>
      <c r="P85" s="24">
        <v>2</v>
      </c>
      <c r="Q85" s="51" t="s">
        <v>138</v>
      </c>
      <c r="R85" s="99">
        <v>49.9</v>
      </c>
      <c r="S85" s="60">
        <f t="shared" ref="S85:S104" si="13">P85*R85</f>
        <v>99.8</v>
      </c>
      <c r="T85" s="21"/>
      <c r="U85" s="19"/>
      <c r="V85" s="2"/>
      <c r="W85" s="30" t="s">
        <v>196</v>
      </c>
      <c r="X85" s="93" t="s">
        <v>259</v>
      </c>
      <c r="Y85" s="51">
        <v>2</v>
      </c>
      <c r="Z85" s="51" t="s">
        <v>117</v>
      </c>
      <c r="AA85" s="104">
        <v>22.9</v>
      </c>
      <c r="AB85" s="60">
        <f t="shared" ref="AB85:AB104" si="14">Y85*AA85</f>
        <v>45.8</v>
      </c>
      <c r="AC85" s="2"/>
      <c r="AD85" s="19"/>
      <c r="AE85" s="2"/>
      <c r="AF85" s="30" t="s">
        <v>137</v>
      </c>
      <c r="AG85" s="93" t="s">
        <v>268</v>
      </c>
      <c r="AH85" s="51">
        <v>2</v>
      </c>
      <c r="AI85" s="51" t="s">
        <v>231</v>
      </c>
      <c r="AJ85" s="104">
        <v>49.9</v>
      </c>
      <c r="AK85" s="60">
        <f t="shared" ref="AK85:AK104" si="15">AH85*AJ85</f>
        <v>99.8</v>
      </c>
      <c r="AL85" s="21"/>
      <c r="AM85" s="19"/>
      <c r="AN85" s="2"/>
      <c r="AO85" s="51"/>
      <c r="AP85" s="51"/>
      <c r="AQ85" s="24"/>
      <c r="AR85" s="51"/>
      <c r="AS85" s="99"/>
      <c r="AT85" s="99"/>
      <c r="AU85" s="21"/>
      <c r="AV85" s="19"/>
    </row>
    <row r="86" spans="1:48">
      <c r="A86" s="73"/>
      <c r="B86" s="85"/>
      <c r="C86" s="86"/>
      <c r="D86" s="2"/>
      <c r="E86" s="2"/>
      <c r="F86" s="30" t="s">
        <v>108</v>
      </c>
      <c r="G86" s="93" t="s">
        <v>259</v>
      </c>
      <c r="H86" s="76">
        <v>4</v>
      </c>
      <c r="I86" s="76">
        <v>16</v>
      </c>
      <c r="J86" s="91">
        <f>13.97*I86</f>
        <v>223.52</v>
      </c>
      <c r="K86" s="2"/>
      <c r="L86" s="19"/>
      <c r="M86" s="2"/>
      <c r="N86" s="30" t="s">
        <v>128</v>
      </c>
      <c r="O86" s="93" t="s">
        <v>259</v>
      </c>
      <c r="P86" s="24">
        <v>2</v>
      </c>
      <c r="Q86" s="51" t="s">
        <v>117</v>
      </c>
      <c r="R86" s="99">
        <v>19.899999999999999</v>
      </c>
      <c r="S86" s="60">
        <f t="shared" si="13"/>
        <v>39.799999999999997</v>
      </c>
      <c r="T86" s="21"/>
      <c r="U86" s="19"/>
      <c r="V86" s="2"/>
      <c r="W86" s="30" t="s">
        <v>197</v>
      </c>
      <c r="X86" s="93" t="s">
        <v>259</v>
      </c>
      <c r="Y86" s="51">
        <v>1</v>
      </c>
      <c r="Z86" s="51" t="s">
        <v>117</v>
      </c>
      <c r="AA86" s="104">
        <v>36.9</v>
      </c>
      <c r="AB86" s="60">
        <f t="shared" si="14"/>
        <v>36.9</v>
      </c>
      <c r="AC86" s="2"/>
      <c r="AD86" s="19"/>
      <c r="AE86" s="2"/>
      <c r="AF86" s="30" t="s">
        <v>122</v>
      </c>
      <c r="AG86" s="93" t="s">
        <v>259</v>
      </c>
      <c r="AH86" s="51">
        <v>5</v>
      </c>
      <c r="AI86" s="51" t="s">
        <v>133</v>
      </c>
      <c r="AJ86" s="104">
        <v>22.9</v>
      </c>
      <c r="AK86" s="60">
        <f t="shared" si="15"/>
        <v>114.5</v>
      </c>
      <c r="AL86" s="21"/>
      <c r="AM86" s="19"/>
      <c r="AN86" s="2"/>
      <c r="AO86" s="51"/>
      <c r="AP86" s="51"/>
      <c r="AQ86" s="24"/>
      <c r="AR86" s="51"/>
      <c r="AS86" s="99"/>
      <c r="AT86" s="99"/>
      <c r="AU86" s="21"/>
      <c r="AV86" s="19"/>
    </row>
    <row r="87" spans="1:48">
      <c r="A87" s="73"/>
      <c r="B87" s="85"/>
      <c r="C87" s="86"/>
      <c r="D87" s="2"/>
      <c r="E87" s="2"/>
      <c r="F87" s="30" t="s">
        <v>106</v>
      </c>
      <c r="G87" s="93" t="s">
        <v>259</v>
      </c>
      <c r="H87" s="76">
        <v>6</v>
      </c>
      <c r="I87" s="76">
        <v>24</v>
      </c>
      <c r="J87" s="91">
        <f>4.48*I87</f>
        <v>107.52000000000001</v>
      </c>
      <c r="K87" s="2"/>
      <c r="L87" s="19"/>
      <c r="M87" s="2"/>
      <c r="N87" s="35" t="s">
        <v>197</v>
      </c>
      <c r="O87" s="93" t="s">
        <v>259</v>
      </c>
      <c r="P87" s="24">
        <v>1</v>
      </c>
      <c r="Q87" s="51" t="s">
        <v>117</v>
      </c>
      <c r="R87" s="99">
        <v>36.9</v>
      </c>
      <c r="S87" s="60">
        <f t="shared" si="13"/>
        <v>36.9</v>
      </c>
      <c r="T87" s="21"/>
      <c r="U87" s="19"/>
      <c r="V87" s="2"/>
      <c r="W87" s="30" t="s">
        <v>128</v>
      </c>
      <c r="X87" s="93" t="s">
        <v>259</v>
      </c>
      <c r="Y87" s="51">
        <v>2</v>
      </c>
      <c r="Z87" s="51" t="s">
        <v>117</v>
      </c>
      <c r="AA87" s="104">
        <v>19.899999999999999</v>
      </c>
      <c r="AB87" s="60">
        <f t="shared" si="14"/>
        <v>39.799999999999997</v>
      </c>
      <c r="AC87" s="2"/>
      <c r="AD87" s="19"/>
      <c r="AE87" s="2"/>
      <c r="AF87" s="35" t="s">
        <v>220</v>
      </c>
      <c r="AG87" s="93" t="s">
        <v>259</v>
      </c>
      <c r="AH87" s="51">
        <v>2</v>
      </c>
      <c r="AI87" s="51" t="s">
        <v>133</v>
      </c>
      <c r="AJ87" s="104">
        <v>28.1</v>
      </c>
      <c r="AK87" s="60">
        <f t="shared" si="15"/>
        <v>56.2</v>
      </c>
      <c r="AL87" s="21"/>
      <c r="AM87" s="19"/>
      <c r="AN87" s="2"/>
      <c r="AO87" s="51"/>
      <c r="AP87" s="51"/>
      <c r="AQ87" s="24"/>
      <c r="AR87" s="51"/>
      <c r="AS87" s="99"/>
      <c r="AT87" s="99"/>
      <c r="AU87" s="21"/>
      <c r="AV87" s="19"/>
    </row>
    <row r="88" spans="1:48">
      <c r="A88" s="73"/>
      <c r="B88" s="85"/>
      <c r="C88" s="86"/>
      <c r="D88" s="2"/>
      <c r="E88" s="2"/>
      <c r="F88" s="30" t="s">
        <v>111</v>
      </c>
      <c r="G88" s="93" t="s">
        <v>259</v>
      </c>
      <c r="H88" s="76">
        <v>1</v>
      </c>
      <c r="I88" s="76">
        <v>4</v>
      </c>
      <c r="J88" s="91">
        <f>37.8*I88</f>
        <v>151.19999999999999</v>
      </c>
      <c r="K88" s="2"/>
      <c r="L88" s="19"/>
      <c r="M88" s="2"/>
      <c r="N88" s="30" t="s">
        <v>140</v>
      </c>
      <c r="O88" s="93" t="s">
        <v>259</v>
      </c>
      <c r="P88" s="24">
        <v>10</v>
      </c>
      <c r="Q88" s="51" t="s">
        <v>133</v>
      </c>
      <c r="R88" s="99">
        <v>1.99</v>
      </c>
      <c r="S88" s="60">
        <f t="shared" si="13"/>
        <v>19.899999999999999</v>
      </c>
      <c r="T88" s="21"/>
      <c r="U88" s="19"/>
      <c r="V88" s="2"/>
      <c r="W88" s="35" t="s">
        <v>140</v>
      </c>
      <c r="X88" s="93" t="s">
        <v>259</v>
      </c>
      <c r="Y88" s="51">
        <v>10</v>
      </c>
      <c r="Z88" s="51" t="s">
        <v>133</v>
      </c>
      <c r="AA88" s="104">
        <v>1.99</v>
      </c>
      <c r="AB88" s="60">
        <f t="shared" si="14"/>
        <v>19.899999999999999</v>
      </c>
      <c r="AC88" s="2"/>
      <c r="AD88" s="19"/>
      <c r="AE88" s="2"/>
      <c r="AF88" s="35" t="s">
        <v>221</v>
      </c>
      <c r="AG88" s="93" t="s">
        <v>259</v>
      </c>
      <c r="AH88" s="51">
        <v>2</v>
      </c>
      <c r="AI88" s="51" t="s">
        <v>133</v>
      </c>
      <c r="AJ88" s="104">
        <v>38.799999999999997</v>
      </c>
      <c r="AK88" s="60">
        <f t="shared" si="15"/>
        <v>77.599999999999994</v>
      </c>
      <c r="AL88" s="21"/>
      <c r="AM88" s="19"/>
      <c r="AN88" s="2"/>
      <c r="AO88" s="51"/>
      <c r="AP88" s="51"/>
      <c r="AQ88" s="24"/>
      <c r="AR88" s="51"/>
      <c r="AS88" s="99"/>
      <c r="AT88" s="99"/>
      <c r="AU88" s="21"/>
      <c r="AV88" s="19"/>
    </row>
    <row r="89" spans="1:48">
      <c r="A89" s="73"/>
      <c r="B89" s="96"/>
      <c r="C89" s="80"/>
      <c r="D89" s="2"/>
      <c r="E89" s="2"/>
      <c r="F89" s="30" t="s">
        <v>112</v>
      </c>
      <c r="G89" s="93" t="s">
        <v>259</v>
      </c>
      <c r="H89" s="93">
        <v>1</v>
      </c>
      <c r="I89" s="93">
        <v>4</v>
      </c>
      <c r="J89" s="91">
        <f>34.9*I89</f>
        <v>139.6</v>
      </c>
      <c r="K89" s="2"/>
      <c r="L89" s="19"/>
      <c r="M89" s="2"/>
      <c r="N89" s="30" t="s">
        <v>199</v>
      </c>
      <c r="O89" s="93" t="s">
        <v>259</v>
      </c>
      <c r="P89" s="24">
        <v>4</v>
      </c>
      <c r="Q89" s="51" t="s">
        <v>133</v>
      </c>
      <c r="R89" s="99">
        <v>13.18</v>
      </c>
      <c r="S89" s="60">
        <f t="shared" si="13"/>
        <v>52.72</v>
      </c>
      <c r="T89" s="21"/>
      <c r="U89" s="19"/>
      <c r="V89" s="2"/>
      <c r="W89" s="30" t="s">
        <v>228</v>
      </c>
      <c r="X89" s="93" t="s">
        <v>259</v>
      </c>
      <c r="Y89" s="51">
        <v>1</v>
      </c>
      <c r="Z89" s="51" t="s">
        <v>168</v>
      </c>
      <c r="AA89" s="104">
        <v>27.5</v>
      </c>
      <c r="AB89" s="60">
        <f t="shared" si="14"/>
        <v>27.5</v>
      </c>
      <c r="AC89" s="2"/>
      <c r="AD89" s="19"/>
      <c r="AE89" s="2"/>
      <c r="AF89" s="35" t="s">
        <v>58</v>
      </c>
      <c r="AG89" s="93" t="s">
        <v>259</v>
      </c>
      <c r="AH89" s="51">
        <v>5</v>
      </c>
      <c r="AI89" s="51" t="s">
        <v>133</v>
      </c>
      <c r="AJ89" s="104">
        <v>20.9</v>
      </c>
      <c r="AK89" s="60">
        <f t="shared" si="15"/>
        <v>104.5</v>
      </c>
      <c r="AL89" s="21"/>
      <c r="AM89" s="19"/>
      <c r="AN89" s="2"/>
      <c r="AO89" s="51"/>
      <c r="AP89" s="51"/>
      <c r="AQ89" s="24"/>
      <c r="AR89" s="51"/>
      <c r="AS89" s="99"/>
      <c r="AT89" s="99"/>
      <c r="AU89" s="21"/>
      <c r="AV89" s="19"/>
    </row>
    <row r="90" spans="1:48">
      <c r="A90" s="73"/>
      <c r="B90" s="96"/>
      <c r="C90" s="88"/>
      <c r="D90" s="2"/>
      <c r="E90" s="2"/>
      <c r="F90" s="30" t="s">
        <v>109</v>
      </c>
      <c r="G90" s="93" t="s">
        <v>263</v>
      </c>
      <c r="H90" s="76">
        <v>1</v>
      </c>
      <c r="I90" s="76">
        <v>4</v>
      </c>
      <c r="J90" s="91">
        <f>16.9*I90</f>
        <v>67.599999999999994</v>
      </c>
      <c r="K90" s="2"/>
      <c r="L90" s="19"/>
      <c r="M90" s="2"/>
      <c r="N90" s="30" t="s">
        <v>220</v>
      </c>
      <c r="O90" s="93" t="s">
        <v>259</v>
      </c>
      <c r="P90" s="24">
        <v>2</v>
      </c>
      <c r="Q90" s="51" t="s">
        <v>133</v>
      </c>
      <c r="R90" s="99">
        <v>28.1</v>
      </c>
      <c r="S90" s="60">
        <f t="shared" si="13"/>
        <v>56.2</v>
      </c>
      <c r="T90" s="21"/>
      <c r="U90" s="19"/>
      <c r="V90" s="2"/>
      <c r="W90" s="30" t="s">
        <v>173</v>
      </c>
      <c r="X90" s="93" t="s">
        <v>259</v>
      </c>
      <c r="Y90" s="51">
        <v>2</v>
      </c>
      <c r="Z90" s="51" t="s">
        <v>133</v>
      </c>
      <c r="AA90" s="104">
        <v>29.8</v>
      </c>
      <c r="AB90" s="60">
        <f t="shared" si="14"/>
        <v>59.6</v>
      </c>
      <c r="AC90" s="2"/>
      <c r="AD90" s="19"/>
      <c r="AE90" s="2"/>
      <c r="AF90" s="30" t="s">
        <v>127</v>
      </c>
      <c r="AG90" s="93" t="s">
        <v>261</v>
      </c>
      <c r="AH90" s="51">
        <v>8</v>
      </c>
      <c r="AI90" s="51" t="s">
        <v>134</v>
      </c>
      <c r="AJ90" s="104">
        <v>11.9</v>
      </c>
      <c r="AK90" s="60">
        <f t="shared" si="15"/>
        <v>95.2</v>
      </c>
      <c r="AL90" s="21"/>
      <c r="AM90" s="19"/>
      <c r="AN90" s="2"/>
      <c r="AO90" s="51"/>
      <c r="AP90" s="51"/>
      <c r="AQ90" s="24"/>
      <c r="AR90" s="51"/>
      <c r="AS90" s="104"/>
      <c r="AT90" s="99"/>
      <c r="AU90" s="21"/>
      <c r="AV90" s="19"/>
    </row>
    <row r="91" spans="1:48">
      <c r="A91" s="73"/>
      <c r="B91" s="96"/>
      <c r="C91" s="88"/>
      <c r="D91" s="2"/>
      <c r="E91" s="2"/>
      <c r="F91" s="30" t="s">
        <v>110</v>
      </c>
      <c r="G91" s="93" t="s">
        <v>263</v>
      </c>
      <c r="H91" s="76">
        <v>1</v>
      </c>
      <c r="I91" s="76">
        <v>4</v>
      </c>
      <c r="J91" s="91">
        <f>16.9*I91</f>
        <v>67.599999999999994</v>
      </c>
      <c r="K91" s="2"/>
      <c r="L91" s="19"/>
      <c r="M91" s="2"/>
      <c r="N91" s="30" t="s">
        <v>221</v>
      </c>
      <c r="O91" s="93" t="s">
        <v>259</v>
      </c>
      <c r="P91" s="24">
        <v>1</v>
      </c>
      <c r="Q91" s="51" t="s">
        <v>133</v>
      </c>
      <c r="R91" s="99">
        <v>38.799999999999997</v>
      </c>
      <c r="S91" s="60">
        <f t="shared" si="13"/>
        <v>38.799999999999997</v>
      </c>
      <c r="T91" s="21"/>
      <c r="U91" s="19"/>
      <c r="V91" s="2"/>
      <c r="W91" s="30" t="s">
        <v>188</v>
      </c>
      <c r="X91" s="93" t="s">
        <v>52</v>
      </c>
      <c r="Y91" s="51">
        <v>2</v>
      </c>
      <c r="Z91" s="51" t="s">
        <v>177</v>
      </c>
      <c r="AA91" s="104">
        <v>13.9</v>
      </c>
      <c r="AB91" s="60">
        <f t="shared" si="14"/>
        <v>27.8</v>
      </c>
      <c r="AC91" s="2"/>
      <c r="AD91" s="19"/>
      <c r="AE91" s="2"/>
      <c r="AF91" s="30" t="s">
        <v>240</v>
      </c>
      <c r="AG91" s="93" t="s">
        <v>259</v>
      </c>
      <c r="AH91" s="51">
        <v>1</v>
      </c>
      <c r="AI91" s="51" t="s">
        <v>117</v>
      </c>
      <c r="AJ91" s="104">
        <v>39.9</v>
      </c>
      <c r="AK91" s="60">
        <f t="shared" si="15"/>
        <v>39.9</v>
      </c>
      <c r="AL91" s="21"/>
      <c r="AM91" s="19"/>
      <c r="AN91" s="2"/>
      <c r="AO91" s="24"/>
      <c r="AP91" s="24"/>
      <c r="AQ91" s="24"/>
      <c r="AR91" s="24"/>
      <c r="AS91" s="99"/>
      <c r="AT91" s="99"/>
      <c r="AU91" s="21"/>
      <c r="AV91" s="19"/>
    </row>
    <row r="92" spans="1:48">
      <c r="A92" s="73"/>
      <c r="B92" s="96"/>
      <c r="C92" s="88"/>
      <c r="D92" s="2"/>
      <c r="E92" s="2"/>
      <c r="F92" s="87"/>
      <c r="G92" s="76"/>
      <c r="H92" s="76"/>
      <c r="I92" s="76"/>
      <c r="J92" s="91">
        <f t="shared" ref="J92:J104" si="16">16.9*I92</f>
        <v>0</v>
      </c>
      <c r="K92" s="2"/>
      <c r="L92" s="19"/>
      <c r="M92" s="2"/>
      <c r="N92" s="30" t="s">
        <v>181</v>
      </c>
      <c r="O92" s="93" t="s">
        <v>259</v>
      </c>
      <c r="P92" s="24">
        <v>1</v>
      </c>
      <c r="Q92" s="51" t="s">
        <v>117</v>
      </c>
      <c r="R92" s="99">
        <v>16.899999999999999</v>
      </c>
      <c r="S92" s="60">
        <f t="shared" si="13"/>
        <v>16.899999999999999</v>
      </c>
      <c r="T92" s="21"/>
      <c r="U92" s="19"/>
      <c r="V92" s="2"/>
      <c r="W92" s="30" t="s">
        <v>229</v>
      </c>
      <c r="X92" s="93" t="s">
        <v>268</v>
      </c>
      <c r="Y92" s="51">
        <v>1</v>
      </c>
      <c r="Z92" s="51" t="s">
        <v>230</v>
      </c>
      <c r="AA92" s="104">
        <v>21</v>
      </c>
      <c r="AB92" s="60">
        <f t="shared" si="14"/>
        <v>21</v>
      </c>
      <c r="AC92" s="2"/>
      <c r="AD92" s="19"/>
      <c r="AE92" s="2"/>
      <c r="AF92" s="30"/>
      <c r="AG92" s="93"/>
      <c r="AH92" s="51"/>
      <c r="AI92" s="51"/>
      <c r="AJ92" s="104"/>
      <c r="AK92" s="60">
        <f t="shared" si="15"/>
        <v>0</v>
      </c>
      <c r="AL92" s="21"/>
      <c r="AM92" s="19"/>
      <c r="AN92" s="2"/>
      <c r="AO92" s="51"/>
      <c r="AP92" s="51"/>
      <c r="AQ92" s="24"/>
      <c r="AR92" s="24"/>
      <c r="AS92" s="99"/>
      <c r="AT92" s="99"/>
      <c r="AU92" s="21"/>
      <c r="AV92" s="19"/>
    </row>
    <row r="93" spans="1:48">
      <c r="A93" s="73"/>
      <c r="B93" s="96"/>
      <c r="C93" s="88"/>
      <c r="D93" s="2"/>
      <c r="E93" s="32"/>
      <c r="F93" s="87"/>
      <c r="G93" s="76"/>
      <c r="H93" s="76"/>
      <c r="I93" s="76"/>
      <c r="J93" s="91">
        <f t="shared" si="16"/>
        <v>0</v>
      </c>
      <c r="K93" s="2"/>
      <c r="L93" s="19"/>
      <c r="M93" s="2"/>
      <c r="N93" s="30" t="s">
        <v>222</v>
      </c>
      <c r="O93" s="93" t="s">
        <v>261</v>
      </c>
      <c r="P93" s="24">
        <v>8</v>
      </c>
      <c r="Q93" s="51" t="s">
        <v>146</v>
      </c>
      <c r="R93" s="104">
        <v>12.9</v>
      </c>
      <c r="S93" s="60">
        <f t="shared" si="13"/>
        <v>103.2</v>
      </c>
      <c r="T93" s="21"/>
      <c r="U93" s="19"/>
      <c r="V93" s="2"/>
      <c r="W93" s="30" t="s">
        <v>137</v>
      </c>
      <c r="X93" s="93" t="s">
        <v>268</v>
      </c>
      <c r="Y93" s="51">
        <v>1</v>
      </c>
      <c r="Z93" s="51" t="s">
        <v>231</v>
      </c>
      <c r="AA93" s="104">
        <v>49.9</v>
      </c>
      <c r="AB93" s="60">
        <f t="shared" si="14"/>
        <v>49.9</v>
      </c>
      <c r="AC93" s="2"/>
      <c r="AD93" s="19"/>
      <c r="AE93" s="2"/>
      <c r="AF93" s="30" t="s">
        <v>242</v>
      </c>
      <c r="AG93" s="93" t="s">
        <v>263</v>
      </c>
      <c r="AH93" s="51">
        <v>4</v>
      </c>
      <c r="AI93" s="51" t="s">
        <v>243</v>
      </c>
      <c r="AJ93" s="104">
        <v>49.5</v>
      </c>
      <c r="AK93" s="60">
        <f t="shared" si="15"/>
        <v>198</v>
      </c>
      <c r="AL93" s="21"/>
      <c r="AM93" s="19"/>
      <c r="AN93" s="2"/>
      <c r="AO93" s="24"/>
      <c r="AP93" s="24"/>
      <c r="AQ93" s="24"/>
      <c r="AR93" s="24"/>
      <c r="AS93" s="99"/>
      <c r="AT93" s="99"/>
      <c r="AU93" s="21"/>
      <c r="AV93" s="19"/>
    </row>
    <row r="94" spans="1:48" ht="13.5" thickBot="1">
      <c r="A94" s="73"/>
      <c r="B94" s="114" t="s">
        <v>5</v>
      </c>
      <c r="C94" s="115">
        <f>SUM(C76:C84)</f>
        <v>10350.24</v>
      </c>
      <c r="D94" s="2"/>
      <c r="E94" s="32"/>
      <c r="F94" s="87"/>
      <c r="G94" s="76"/>
      <c r="H94" s="76"/>
      <c r="I94" s="76"/>
      <c r="J94" s="91">
        <f t="shared" si="16"/>
        <v>0</v>
      </c>
      <c r="K94" s="2"/>
      <c r="L94" s="19"/>
      <c r="M94" s="2"/>
      <c r="N94" s="87"/>
      <c r="O94" s="76"/>
      <c r="P94" s="24"/>
      <c r="Q94" s="24"/>
      <c r="R94" s="99"/>
      <c r="S94" s="60">
        <f t="shared" si="13"/>
        <v>0</v>
      </c>
      <c r="T94" s="21"/>
      <c r="U94" s="19"/>
      <c r="V94" s="2"/>
      <c r="W94" s="30"/>
      <c r="X94" s="93"/>
      <c r="Y94" s="51"/>
      <c r="Z94" s="51"/>
      <c r="AA94" s="104"/>
      <c r="AB94" s="60">
        <f t="shared" si="14"/>
        <v>0</v>
      </c>
      <c r="AC94" s="2"/>
      <c r="AD94" s="19"/>
      <c r="AE94" s="2"/>
      <c r="AF94" s="30" t="s">
        <v>188</v>
      </c>
      <c r="AG94" s="93" t="s">
        <v>52</v>
      </c>
      <c r="AH94" s="51">
        <v>2</v>
      </c>
      <c r="AI94" s="51" t="s">
        <v>177</v>
      </c>
      <c r="AJ94" s="104">
        <v>13.9</v>
      </c>
      <c r="AK94" s="60">
        <f t="shared" si="15"/>
        <v>27.8</v>
      </c>
      <c r="AL94" s="21"/>
      <c r="AM94" s="19"/>
      <c r="AN94" s="2"/>
      <c r="AO94" s="24"/>
      <c r="AP94" s="24"/>
      <c r="AQ94" s="24"/>
      <c r="AR94" s="24"/>
      <c r="AS94" s="99"/>
      <c r="AT94" s="99"/>
      <c r="AU94" s="21"/>
      <c r="AV94" s="19"/>
    </row>
    <row r="95" spans="1:48">
      <c r="A95" s="73"/>
      <c r="B95" s="102"/>
      <c r="C95" s="76"/>
      <c r="D95" s="2"/>
      <c r="E95" s="32"/>
      <c r="F95" s="87"/>
      <c r="G95" s="76"/>
      <c r="H95" s="76"/>
      <c r="I95" s="76"/>
      <c r="J95" s="91">
        <f t="shared" si="16"/>
        <v>0</v>
      </c>
      <c r="K95" s="2"/>
      <c r="L95" s="19"/>
      <c r="M95" s="2"/>
      <c r="N95" s="87"/>
      <c r="O95" s="76"/>
      <c r="P95" s="24"/>
      <c r="Q95" s="24"/>
      <c r="R95" s="99"/>
      <c r="S95" s="60">
        <f t="shared" si="13"/>
        <v>0</v>
      </c>
      <c r="T95" s="21"/>
      <c r="U95" s="19"/>
      <c r="V95" s="2"/>
      <c r="W95" s="30"/>
      <c r="X95" s="93"/>
      <c r="Y95" s="51"/>
      <c r="Z95" s="51"/>
      <c r="AA95" s="104"/>
      <c r="AB95" s="60">
        <f t="shared" si="14"/>
        <v>0</v>
      </c>
      <c r="AC95" s="2"/>
      <c r="AD95" s="19"/>
      <c r="AE95" s="2"/>
      <c r="AF95" s="30" t="s">
        <v>139</v>
      </c>
      <c r="AG95" s="93" t="s">
        <v>263</v>
      </c>
      <c r="AH95" s="51">
        <v>1</v>
      </c>
      <c r="AI95" s="51" t="s">
        <v>244</v>
      </c>
      <c r="AJ95" s="104">
        <v>22</v>
      </c>
      <c r="AK95" s="60">
        <f t="shared" si="15"/>
        <v>22</v>
      </c>
      <c r="AL95" s="21"/>
      <c r="AM95" s="19"/>
      <c r="AN95" s="2"/>
      <c r="AO95" s="24"/>
      <c r="AP95" s="24"/>
      <c r="AQ95" s="24"/>
      <c r="AR95" s="24"/>
      <c r="AS95" s="99"/>
      <c r="AT95" s="99"/>
      <c r="AU95" s="21"/>
      <c r="AV95" s="19"/>
    </row>
    <row r="96" spans="1:48">
      <c r="A96" s="73"/>
      <c r="B96" s="102"/>
      <c r="C96" s="76"/>
      <c r="D96" s="2"/>
      <c r="E96" s="32"/>
      <c r="F96" s="87"/>
      <c r="G96" s="76"/>
      <c r="H96" s="76"/>
      <c r="I96" s="76"/>
      <c r="J96" s="91">
        <f t="shared" si="16"/>
        <v>0</v>
      </c>
      <c r="K96" s="2"/>
      <c r="L96" s="19"/>
      <c r="M96" s="2"/>
      <c r="N96" s="87"/>
      <c r="O96" s="76"/>
      <c r="P96" s="24"/>
      <c r="Q96" s="24"/>
      <c r="R96" s="99"/>
      <c r="S96" s="60">
        <f t="shared" si="13"/>
        <v>0</v>
      </c>
      <c r="T96" s="21"/>
      <c r="U96" s="19"/>
      <c r="V96" s="2"/>
      <c r="W96" s="30"/>
      <c r="X96" s="93"/>
      <c r="Y96" s="51"/>
      <c r="Z96" s="51"/>
      <c r="AA96" s="104"/>
      <c r="AB96" s="60">
        <f t="shared" si="14"/>
        <v>0</v>
      </c>
      <c r="AC96" s="2"/>
      <c r="AD96" s="19"/>
      <c r="AE96" s="2"/>
      <c r="AF96" s="30"/>
      <c r="AG96" s="93"/>
      <c r="AH96" s="51"/>
      <c r="AI96" s="51"/>
      <c r="AJ96" s="104"/>
      <c r="AK96" s="60">
        <f t="shared" si="15"/>
        <v>0</v>
      </c>
      <c r="AL96" s="21"/>
      <c r="AM96" s="19"/>
      <c r="AN96" s="2"/>
      <c r="AO96" s="24"/>
      <c r="AP96" s="24"/>
      <c r="AQ96" s="24"/>
      <c r="AR96" s="24"/>
      <c r="AS96" s="99"/>
      <c r="AT96" s="99"/>
      <c r="AU96" s="21"/>
      <c r="AV96" s="19"/>
    </row>
    <row r="97" spans="1:48">
      <c r="A97" s="73"/>
      <c r="B97" s="102"/>
      <c r="C97" s="76"/>
      <c r="D97" s="2"/>
      <c r="E97" s="32"/>
      <c r="F97" s="87"/>
      <c r="G97" s="76"/>
      <c r="H97" s="76"/>
      <c r="I97" s="76"/>
      <c r="J97" s="91">
        <f t="shared" si="16"/>
        <v>0</v>
      </c>
      <c r="K97" s="2"/>
      <c r="L97" s="19"/>
      <c r="M97" s="2"/>
      <c r="N97" s="87"/>
      <c r="O97" s="76"/>
      <c r="P97" s="24"/>
      <c r="Q97" s="24"/>
      <c r="R97" s="99"/>
      <c r="S97" s="60">
        <f t="shared" si="13"/>
        <v>0</v>
      </c>
      <c r="T97" s="21"/>
      <c r="U97" s="19"/>
      <c r="V97" s="2"/>
      <c r="W97" s="30"/>
      <c r="X97" s="93"/>
      <c r="Y97" s="51"/>
      <c r="Z97" s="51"/>
      <c r="AA97" s="104"/>
      <c r="AB97" s="60">
        <f t="shared" si="14"/>
        <v>0</v>
      </c>
      <c r="AC97" s="2"/>
      <c r="AD97" s="19"/>
      <c r="AE97" s="2"/>
      <c r="AF97" s="30" t="s">
        <v>248</v>
      </c>
      <c r="AG97" s="93" t="s">
        <v>52</v>
      </c>
      <c r="AH97" s="51">
        <v>3</v>
      </c>
      <c r="AI97" s="51" t="s">
        <v>249</v>
      </c>
      <c r="AJ97" s="104">
        <v>22.9</v>
      </c>
      <c r="AK97" s="60">
        <f t="shared" si="15"/>
        <v>68.699999999999989</v>
      </c>
      <c r="AL97" s="21"/>
      <c r="AM97" s="19"/>
      <c r="AN97" s="2"/>
      <c r="AO97" s="24"/>
      <c r="AP97" s="24"/>
      <c r="AQ97" s="24"/>
      <c r="AR97" s="24"/>
      <c r="AS97" s="99"/>
      <c r="AT97" s="99"/>
      <c r="AU97" s="21"/>
      <c r="AV97" s="19"/>
    </row>
    <row r="98" spans="1:48">
      <c r="A98" s="73"/>
      <c r="B98" s="102"/>
      <c r="C98" s="76"/>
      <c r="D98" s="2"/>
      <c r="E98" s="32"/>
      <c r="F98" s="87"/>
      <c r="G98" s="76"/>
      <c r="H98" s="76"/>
      <c r="I98" s="76"/>
      <c r="J98" s="91">
        <f t="shared" si="16"/>
        <v>0</v>
      </c>
      <c r="K98" s="2"/>
      <c r="L98" s="19"/>
      <c r="M98" s="2"/>
      <c r="N98" s="87"/>
      <c r="O98" s="76"/>
      <c r="P98" s="24"/>
      <c r="Q98" s="24"/>
      <c r="R98" s="99"/>
      <c r="S98" s="60">
        <f t="shared" si="13"/>
        <v>0</v>
      </c>
      <c r="T98" s="21"/>
      <c r="U98" s="19"/>
      <c r="V98" s="2"/>
      <c r="W98" s="30"/>
      <c r="X98" s="93"/>
      <c r="Y98" s="51"/>
      <c r="Z98" s="51"/>
      <c r="AA98" s="104"/>
      <c r="AB98" s="60">
        <f t="shared" si="14"/>
        <v>0</v>
      </c>
      <c r="AC98" s="2"/>
      <c r="AD98" s="19"/>
      <c r="AE98" s="2"/>
      <c r="AF98" s="30" t="s">
        <v>250</v>
      </c>
      <c r="AG98" s="93" t="s">
        <v>263</v>
      </c>
      <c r="AH98" s="51">
        <v>2</v>
      </c>
      <c r="AI98" s="51" t="s">
        <v>166</v>
      </c>
      <c r="AJ98" s="104">
        <v>34.5</v>
      </c>
      <c r="AK98" s="60">
        <f t="shared" si="15"/>
        <v>69</v>
      </c>
      <c r="AL98" s="21"/>
      <c r="AM98" s="19"/>
      <c r="AN98" s="2"/>
      <c r="AO98" s="24"/>
      <c r="AP98" s="24"/>
      <c r="AQ98" s="24"/>
      <c r="AR98" s="24"/>
      <c r="AS98" s="99"/>
      <c r="AT98" s="99"/>
      <c r="AU98" s="21"/>
      <c r="AV98" s="19"/>
    </row>
    <row r="99" spans="1:48">
      <c r="A99" s="73"/>
      <c r="B99" s="76"/>
      <c r="C99" s="112"/>
      <c r="D99" s="15"/>
      <c r="E99" s="32"/>
      <c r="F99" s="87"/>
      <c r="G99" s="76"/>
      <c r="H99" s="76"/>
      <c r="I99" s="76"/>
      <c r="J99" s="91">
        <f t="shared" si="16"/>
        <v>0</v>
      </c>
      <c r="K99" s="2"/>
      <c r="L99" s="19"/>
      <c r="M99" s="2"/>
      <c r="N99" s="87"/>
      <c r="O99" s="76"/>
      <c r="P99" s="24"/>
      <c r="Q99" s="24"/>
      <c r="R99" s="99"/>
      <c r="S99" s="60">
        <f t="shared" si="13"/>
        <v>0</v>
      </c>
      <c r="T99" s="21"/>
      <c r="U99" s="19"/>
      <c r="V99" s="2"/>
      <c r="W99" s="30"/>
      <c r="X99" s="93"/>
      <c r="Y99" s="51"/>
      <c r="Z99" s="51"/>
      <c r="AA99" s="104"/>
      <c r="AB99" s="60">
        <f t="shared" si="14"/>
        <v>0</v>
      </c>
      <c r="AC99" s="2"/>
      <c r="AD99" s="19"/>
      <c r="AE99" s="2"/>
      <c r="AF99" s="30" t="s">
        <v>251</v>
      </c>
      <c r="AG99" s="93" t="s">
        <v>263</v>
      </c>
      <c r="AH99" s="51">
        <v>2</v>
      </c>
      <c r="AI99" s="51" t="s">
        <v>191</v>
      </c>
      <c r="AJ99" s="104">
        <v>12.5</v>
      </c>
      <c r="AK99" s="60">
        <f t="shared" si="15"/>
        <v>25</v>
      </c>
      <c r="AL99" s="21"/>
      <c r="AM99" s="19"/>
      <c r="AN99" s="2"/>
      <c r="AO99" s="24"/>
      <c r="AP99" s="24"/>
      <c r="AQ99" s="24"/>
      <c r="AR99" s="24"/>
      <c r="AS99" s="99"/>
      <c r="AT99" s="99"/>
      <c r="AU99" s="21"/>
      <c r="AV99" s="19"/>
    </row>
    <row r="100" spans="1:48">
      <c r="A100" s="73"/>
      <c r="B100" s="76"/>
      <c r="C100" s="112"/>
      <c r="D100" s="15"/>
      <c r="E100" s="32"/>
      <c r="F100" s="87"/>
      <c r="G100" s="76"/>
      <c r="H100" s="76"/>
      <c r="I100" s="76"/>
      <c r="J100" s="91">
        <f t="shared" si="16"/>
        <v>0</v>
      </c>
      <c r="K100" s="2"/>
      <c r="L100" s="19"/>
      <c r="M100" s="2"/>
      <c r="N100" s="87"/>
      <c r="O100" s="76"/>
      <c r="P100" s="25"/>
      <c r="Q100" s="25"/>
      <c r="R100" s="37"/>
      <c r="S100" s="60">
        <f t="shared" si="13"/>
        <v>0</v>
      </c>
      <c r="T100" s="34"/>
      <c r="U100" s="11"/>
      <c r="V100" s="2"/>
      <c r="W100" s="30"/>
      <c r="X100" s="93"/>
      <c r="Y100" s="105"/>
      <c r="Z100" s="105"/>
      <c r="AA100" s="106"/>
      <c r="AB100" s="60">
        <f t="shared" si="14"/>
        <v>0</v>
      </c>
      <c r="AC100" s="32"/>
      <c r="AD100" s="11"/>
      <c r="AE100" s="2"/>
      <c r="AF100" s="30" t="s">
        <v>252</v>
      </c>
      <c r="AG100" s="93" t="s">
        <v>262</v>
      </c>
      <c r="AH100" s="51">
        <v>1</v>
      </c>
      <c r="AI100" s="51" t="s">
        <v>253</v>
      </c>
      <c r="AJ100" s="106">
        <v>17.5</v>
      </c>
      <c r="AK100" s="60">
        <f t="shared" si="15"/>
        <v>17.5</v>
      </c>
      <c r="AL100" s="21"/>
      <c r="AM100" s="19"/>
      <c r="AN100" s="2"/>
      <c r="AO100" s="24"/>
      <c r="AP100" s="24"/>
      <c r="AQ100" s="25"/>
      <c r="AR100" s="25"/>
      <c r="AS100" s="37"/>
      <c r="AT100" s="99"/>
      <c r="AU100" s="21"/>
      <c r="AV100" s="19"/>
    </row>
    <row r="101" spans="1:48">
      <c r="A101" s="73"/>
      <c r="B101" s="76"/>
      <c r="C101" s="112"/>
      <c r="D101" s="15"/>
      <c r="E101" s="32"/>
      <c r="F101" s="87"/>
      <c r="G101" s="76"/>
      <c r="H101" s="76"/>
      <c r="I101" s="76"/>
      <c r="J101" s="91">
        <f t="shared" si="16"/>
        <v>0</v>
      </c>
      <c r="K101" s="2"/>
      <c r="L101" s="19"/>
      <c r="M101" s="2"/>
      <c r="N101" s="87"/>
      <c r="O101" s="76"/>
      <c r="P101" s="24"/>
      <c r="Q101" s="24"/>
      <c r="R101" s="99"/>
      <c r="S101" s="60">
        <f t="shared" si="13"/>
        <v>0</v>
      </c>
      <c r="T101" s="21"/>
      <c r="U101" s="19"/>
      <c r="V101" s="2"/>
      <c r="W101" s="30"/>
      <c r="X101" s="93"/>
      <c r="Y101" s="51"/>
      <c r="Z101" s="51"/>
      <c r="AA101" s="104"/>
      <c r="AB101" s="60">
        <f t="shared" si="14"/>
        <v>0</v>
      </c>
      <c r="AC101" s="2"/>
      <c r="AD101" s="19"/>
      <c r="AE101" s="2"/>
      <c r="AF101" s="30"/>
      <c r="AG101" s="93"/>
      <c r="AH101" s="51"/>
      <c r="AI101" s="51"/>
      <c r="AJ101" s="104"/>
      <c r="AK101" s="60">
        <f t="shared" si="15"/>
        <v>0</v>
      </c>
      <c r="AL101" s="21"/>
      <c r="AM101" s="19"/>
      <c r="AN101" s="2"/>
      <c r="AO101" s="24"/>
      <c r="AP101" s="24"/>
      <c r="AQ101" s="24"/>
      <c r="AR101" s="24"/>
      <c r="AS101" s="99"/>
      <c r="AT101" s="99"/>
      <c r="AU101" s="21"/>
      <c r="AV101" s="19"/>
    </row>
    <row r="102" spans="1:48">
      <c r="A102" s="73"/>
      <c r="B102" s="84"/>
      <c r="C102" s="84"/>
      <c r="D102" s="15"/>
      <c r="E102" s="32"/>
      <c r="F102" s="87"/>
      <c r="G102" s="76"/>
      <c r="H102" s="76"/>
      <c r="I102" s="76"/>
      <c r="J102" s="91">
        <f t="shared" si="16"/>
        <v>0</v>
      </c>
      <c r="K102" s="2"/>
      <c r="L102" s="19"/>
      <c r="M102" s="2"/>
      <c r="N102" s="87"/>
      <c r="O102" s="76"/>
      <c r="P102" s="24"/>
      <c r="Q102" s="24"/>
      <c r="R102" s="99"/>
      <c r="S102" s="60">
        <f t="shared" si="13"/>
        <v>0</v>
      </c>
      <c r="T102" s="21"/>
      <c r="U102" s="19"/>
      <c r="V102" s="2"/>
      <c r="W102" s="30"/>
      <c r="X102" s="93"/>
      <c r="Y102" s="51"/>
      <c r="Z102" s="51"/>
      <c r="AA102" s="104"/>
      <c r="AB102" s="60">
        <f t="shared" si="14"/>
        <v>0</v>
      </c>
      <c r="AC102" s="2"/>
      <c r="AD102" s="19"/>
      <c r="AE102" s="2"/>
      <c r="AF102" s="30"/>
      <c r="AG102" s="93"/>
      <c r="AH102" s="51"/>
      <c r="AI102" s="51"/>
      <c r="AJ102" s="104"/>
      <c r="AK102" s="60">
        <f t="shared" si="15"/>
        <v>0</v>
      </c>
      <c r="AL102" s="21"/>
      <c r="AM102" s="19"/>
      <c r="AN102" s="2"/>
      <c r="AO102" s="24"/>
      <c r="AP102" s="24"/>
      <c r="AQ102" s="24"/>
      <c r="AR102" s="24"/>
      <c r="AS102" s="99"/>
      <c r="AT102" s="99"/>
      <c r="AU102" s="21"/>
      <c r="AV102" s="19"/>
    </row>
    <row r="103" spans="1:48">
      <c r="A103" s="73"/>
      <c r="B103" s="76"/>
      <c r="C103" s="112"/>
      <c r="D103" s="15"/>
      <c r="E103" s="2"/>
      <c r="F103" s="87"/>
      <c r="G103" s="76"/>
      <c r="H103" s="76"/>
      <c r="I103" s="76"/>
      <c r="J103" s="91">
        <f t="shared" si="16"/>
        <v>0</v>
      </c>
      <c r="K103" s="2"/>
      <c r="L103" s="19"/>
      <c r="M103" s="2"/>
      <c r="N103" s="87"/>
      <c r="O103" s="76"/>
      <c r="P103" s="24"/>
      <c r="Q103" s="24"/>
      <c r="R103" s="99"/>
      <c r="S103" s="60">
        <f t="shared" si="13"/>
        <v>0</v>
      </c>
      <c r="T103" s="21"/>
      <c r="U103" s="19"/>
      <c r="V103" s="2"/>
      <c r="W103" s="30"/>
      <c r="X103" s="93"/>
      <c r="Y103" s="51"/>
      <c r="Z103" s="51"/>
      <c r="AA103" s="104"/>
      <c r="AB103" s="60">
        <f t="shared" si="14"/>
        <v>0</v>
      </c>
      <c r="AC103" s="2"/>
      <c r="AD103" s="19"/>
      <c r="AE103" s="2"/>
      <c r="AF103" s="30"/>
      <c r="AG103" s="93"/>
      <c r="AH103" s="51"/>
      <c r="AI103" s="51"/>
      <c r="AJ103" s="104"/>
      <c r="AK103" s="60">
        <f t="shared" si="15"/>
        <v>0</v>
      </c>
      <c r="AL103" s="21"/>
      <c r="AM103" s="19"/>
      <c r="AN103" s="2"/>
      <c r="AO103" s="24"/>
      <c r="AP103" s="24"/>
      <c r="AQ103" s="24"/>
      <c r="AR103" s="24"/>
      <c r="AS103" s="99"/>
      <c r="AT103" s="99"/>
      <c r="AU103" s="21"/>
      <c r="AV103" s="19"/>
    </row>
    <row r="104" spans="1:48">
      <c r="A104" s="73"/>
      <c r="B104" s="76"/>
      <c r="C104" s="76"/>
      <c r="D104" s="2"/>
      <c r="E104" s="2"/>
      <c r="F104" s="87"/>
      <c r="G104" s="76"/>
      <c r="H104" s="76"/>
      <c r="I104" s="76"/>
      <c r="J104" s="91">
        <f t="shared" si="16"/>
        <v>0</v>
      </c>
      <c r="K104" s="2"/>
      <c r="L104" s="19"/>
      <c r="M104" s="2"/>
      <c r="N104" s="87"/>
      <c r="O104" s="76"/>
      <c r="P104" s="24"/>
      <c r="Q104" s="24"/>
      <c r="R104" s="99"/>
      <c r="S104" s="60">
        <f t="shared" si="13"/>
        <v>0</v>
      </c>
      <c r="T104" s="21"/>
      <c r="U104" s="19"/>
      <c r="V104" s="2"/>
      <c r="W104" s="87"/>
      <c r="X104" s="76"/>
      <c r="Y104" s="24"/>
      <c r="Z104" s="24"/>
      <c r="AA104" s="99"/>
      <c r="AB104" s="60">
        <f t="shared" si="14"/>
        <v>0</v>
      </c>
      <c r="AC104" s="2"/>
      <c r="AD104" s="19"/>
      <c r="AE104" s="2"/>
      <c r="AF104" s="87"/>
      <c r="AG104" s="76"/>
      <c r="AH104" s="24"/>
      <c r="AI104" s="24"/>
      <c r="AJ104" s="99"/>
      <c r="AK104" s="60">
        <f t="shared" si="15"/>
        <v>0</v>
      </c>
      <c r="AL104" s="21"/>
      <c r="AM104" s="19"/>
      <c r="AN104" s="2"/>
      <c r="AO104" s="24"/>
      <c r="AP104" s="24"/>
      <c r="AQ104" s="24"/>
      <c r="AR104" s="24"/>
      <c r="AS104" s="99"/>
      <c r="AT104" s="99"/>
      <c r="AU104" s="21"/>
      <c r="AV104" s="19"/>
    </row>
    <row r="105" spans="1:48" ht="13.5" thickBot="1">
      <c r="A105" s="73"/>
      <c r="D105" s="2"/>
      <c r="E105" s="2"/>
      <c r="F105" s="128" t="s">
        <v>5</v>
      </c>
      <c r="G105" s="129"/>
      <c r="H105" s="129"/>
      <c r="I105" s="129"/>
      <c r="J105" s="130">
        <f>SUM(J84:J104)</f>
        <v>1003.92</v>
      </c>
      <c r="K105" s="71"/>
      <c r="L105" s="73"/>
      <c r="M105" s="71"/>
      <c r="N105" s="128" t="s">
        <v>5</v>
      </c>
      <c r="O105" s="129"/>
      <c r="P105" s="129"/>
      <c r="Q105" s="129"/>
      <c r="R105" s="132"/>
      <c r="S105" s="130">
        <f>SUM(S84:S104)</f>
        <v>2564.2200000000003</v>
      </c>
      <c r="T105" s="98"/>
      <c r="U105" s="73"/>
      <c r="V105" s="71"/>
      <c r="W105" s="128" t="s">
        <v>5</v>
      </c>
      <c r="X105" s="129"/>
      <c r="Y105" s="129"/>
      <c r="Z105" s="129"/>
      <c r="AA105" s="132"/>
      <c r="AB105" s="130">
        <f>SUM(AB84:AB104)</f>
        <v>798.19999999999982</v>
      </c>
      <c r="AC105" s="71"/>
      <c r="AD105" s="73"/>
      <c r="AE105" s="71"/>
      <c r="AF105" s="128" t="s">
        <v>5</v>
      </c>
      <c r="AG105" s="129"/>
      <c r="AH105" s="129"/>
      <c r="AI105" s="129"/>
      <c r="AJ105" s="132"/>
      <c r="AK105" s="130">
        <f>SUM(AK84:AK104)</f>
        <v>1915.7</v>
      </c>
      <c r="AL105" s="21"/>
      <c r="AM105" s="19"/>
      <c r="AN105" s="2"/>
      <c r="AO105" s="24"/>
      <c r="AP105" s="24"/>
      <c r="AQ105" s="24"/>
      <c r="AR105" s="24"/>
      <c r="AS105" s="36"/>
      <c r="AT105" s="36"/>
      <c r="AU105" s="21"/>
      <c r="AV105" s="19"/>
    </row>
    <row r="106" spans="1:48">
      <c r="A106" s="73"/>
      <c r="B106" s="2"/>
      <c r="C106" s="15"/>
      <c r="D106" s="15"/>
      <c r="E106" s="2"/>
      <c r="F106" s="2"/>
      <c r="G106" s="2"/>
      <c r="H106" s="2"/>
      <c r="I106" s="2"/>
      <c r="J106" s="3"/>
      <c r="K106" s="2"/>
      <c r="L106" s="19"/>
      <c r="M106" s="2"/>
      <c r="N106" s="2"/>
      <c r="O106" s="2"/>
      <c r="P106" s="2"/>
      <c r="Q106" s="2"/>
      <c r="R106" s="2"/>
      <c r="S106" s="3"/>
      <c r="T106" s="2"/>
      <c r="U106" s="19"/>
      <c r="V106" s="21"/>
      <c r="W106" s="74"/>
      <c r="X106" s="74"/>
      <c r="Y106" s="74"/>
      <c r="Z106" s="74"/>
      <c r="AA106" s="74"/>
      <c r="AB106" s="75"/>
      <c r="AC106" s="2"/>
      <c r="AD106" s="19"/>
      <c r="AE106" s="21"/>
      <c r="AF106" s="21"/>
      <c r="AG106" s="21"/>
      <c r="AH106" s="21"/>
      <c r="AI106" s="21"/>
      <c r="AJ106" s="21"/>
      <c r="AK106" s="33"/>
      <c r="AL106" s="21"/>
      <c r="AM106" s="19"/>
      <c r="AN106" s="21"/>
      <c r="AO106" s="21"/>
      <c r="AP106" s="21"/>
      <c r="AQ106" s="21"/>
      <c r="AR106" s="21"/>
      <c r="AS106" s="21"/>
      <c r="AT106" s="33"/>
      <c r="AU106" s="21"/>
      <c r="AV106" s="19"/>
    </row>
    <row r="107" spans="1:48">
      <c r="A107" s="73"/>
      <c r="B107" s="19"/>
      <c r="C107" s="16"/>
      <c r="D107" s="16"/>
      <c r="E107" s="19"/>
      <c r="F107" s="19"/>
      <c r="G107" s="19"/>
      <c r="H107" s="19"/>
      <c r="I107" s="19"/>
      <c r="J107" s="4"/>
      <c r="K107" s="19"/>
      <c r="L107" s="19"/>
      <c r="M107" s="19"/>
      <c r="N107" s="19"/>
      <c r="O107" s="19"/>
      <c r="P107" s="19"/>
      <c r="Q107" s="19"/>
      <c r="R107" s="19"/>
      <c r="S107" s="4"/>
      <c r="T107" s="19"/>
      <c r="U107" s="19"/>
      <c r="V107" s="19"/>
      <c r="W107" s="19"/>
      <c r="X107" s="19"/>
      <c r="Y107" s="19"/>
      <c r="Z107" s="19"/>
      <c r="AA107" s="19"/>
      <c r="AB107" s="4"/>
      <c r="AC107" s="19"/>
      <c r="AD107" s="19"/>
      <c r="AE107" s="19"/>
      <c r="AF107" s="19"/>
      <c r="AG107" s="19"/>
      <c r="AH107" s="19"/>
      <c r="AI107" s="19"/>
      <c r="AJ107" s="19"/>
      <c r="AK107" s="4"/>
      <c r="AL107" s="19"/>
      <c r="AM107" s="19"/>
      <c r="AN107" s="19"/>
      <c r="AO107" s="19"/>
      <c r="AP107" s="19"/>
      <c r="AQ107" s="19"/>
      <c r="AR107" s="19"/>
      <c r="AS107" s="19"/>
      <c r="AT107" s="4"/>
      <c r="AU107" s="19"/>
      <c r="AV107" s="19"/>
    </row>
  </sheetData>
  <mergeCells count="26">
    <mergeCell ref="B47:C47"/>
    <mergeCell ref="B48:C48"/>
    <mergeCell ref="AO55:AT55"/>
    <mergeCell ref="AF55:AK55"/>
    <mergeCell ref="W55:AB55"/>
    <mergeCell ref="P55:S55"/>
    <mergeCell ref="B55:K55"/>
    <mergeCell ref="B75:C75"/>
    <mergeCell ref="B57:C57"/>
    <mergeCell ref="AO56:AT56"/>
    <mergeCell ref="AF56:AK56"/>
    <mergeCell ref="W56:AB56"/>
    <mergeCell ref="N56:S56"/>
    <mergeCell ref="F56:J56"/>
    <mergeCell ref="W2:AB2"/>
    <mergeCell ref="AF2:AK2"/>
    <mergeCell ref="AO2:AT2"/>
    <mergeCell ref="W3:AB3"/>
    <mergeCell ref="AF3:AK3"/>
    <mergeCell ref="AO3:AT3"/>
    <mergeCell ref="F3:J3"/>
    <mergeCell ref="B4:C4"/>
    <mergeCell ref="B26:C26"/>
    <mergeCell ref="N3:S3"/>
    <mergeCell ref="P2:S2"/>
    <mergeCell ref="B2:K2"/>
  </mergeCells>
  <dataValidations count="1">
    <dataValidation type="list" allowBlank="1" showInputMessage="1" showErrorMessage="1" sqref="G1:G1048576 O1:O1048576 X1:X1048576 AG1:AG1048576 AP1:AP1048576" xr:uid="{C0E78167-36C7-442D-B4FB-B37DEFE4FCDC}">
      <formula1>$B$10:$B$20</formula1>
    </dataValidation>
  </dataValidations>
  <pageMargins left="0.25" right="0.25" top="0.75" bottom="0.75" header="0.3" footer="0.3"/>
  <pageSetup paperSize="8" scale="27" orientation="portrait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operator="containsText" id="{DE6D92E8-6724-4C9D-8BED-CC23EAC12069}">
            <xm:f>NOT(ISERROR(SEARCH($B$18,A1)))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C19:XFD19 B20:XFD20 A19:A20 A21:XFD21 A22:A40 B26:C40 A42:A43 D42:XFD43 A41:XFD41 A1:XFD18 D22:XFD40 A44:XFD1048576</xm:sqref>
        </x14:conditionalFormatting>
        <x14:conditionalFormatting xmlns:xm="http://schemas.microsoft.com/office/excel/2006/main">
          <x14:cfRule type="containsText" priority="22" operator="containsText" id="{57F1D4D3-D957-4B07-BCAE-F42A95962121}">
            <xm:f>NOT(ISERROR(SEARCH($B$20,A1)))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23" operator="containsText" id="{565C6B36-2E0E-4C4A-9EC5-4BBA17155CFA}">
            <xm:f>NOT(ISERROR(SEARCH($B$17,A1)))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24" operator="containsText" id="{2887BBA5-9F9A-43DA-A561-2D94DCFC18BD}">
            <xm:f>NOT(ISERROR(SEARCH($B$16,A1)))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25" operator="containsText" id="{CD633BED-92D7-47C4-9858-F8F377B021AB}">
            <xm:f>NOT(ISERROR(SEARCH($B$15,A1)))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26" operator="containsText" id="{1292059F-93D7-47EC-A917-CC0279F74ABA}">
            <xm:f>NOT(ISERROR(SEARCH($B$14,A1)))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27" operator="containsText" id="{C189DAA7-81BD-4A58-B769-C73437DC0046}">
            <xm:f>NOT(ISERROR(SEARCH($B$13,A1)))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28" operator="containsText" id="{A614D929-FBE5-4372-B60B-7DA71F9C91F9}">
            <xm:f>NOT(ISERROR(SEARCH($B$12,A1)))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29" operator="containsText" id="{9A1473AF-FD96-4B2C-B15F-90330A538C4A}">
            <xm:f>NOT(ISERROR(SEARCH($B$11,A1)))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30" operator="containsText" id="{44289FA5-291C-40E1-8362-171FFE9279EC}">
            <xm:f>NOT(ISERROR(SEARCH($B$10,A1)))</xm:f>
            <xm:f>$B$10</xm:f>
            <x14:dxf>
              <fill>
                <patternFill>
                  <bgColor rgb="FF00B050"/>
                </patternFill>
              </fill>
            </x14:dxf>
          </x14:cfRule>
          <xm:sqref>A18:A19 C18:XFD19 A20:XFD21 A22:A40 B26:C40 A42:A43 D42:XFD43 A41:XFD41 A1:XFD17 D22:XFD40 A44:XFD1048576</xm:sqref>
        </x14:conditionalFormatting>
        <x14:conditionalFormatting xmlns:xm="http://schemas.microsoft.com/office/excel/2006/main">
          <x14:cfRule type="containsText" priority="1" operator="containsText" id="{383CC1BC-42A0-4DC6-BB96-B2F9064B2F32}">
            <xm:f>NOT(ISERROR(SEARCH($B$19,A1)))</xm:f>
            <xm:f>$B$19</xm:f>
            <x14:dxf>
              <fill>
                <patternFill>
                  <bgColor rgb="FFFF00FF"/>
                </patternFill>
              </fill>
            </x14:dxf>
          </x14:cfRule>
          <xm:sqref>A1:XFD1048576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2</vt:i4>
      </vt:variant>
    </vt:vector>
  </HeadingPairs>
  <TitlesOfParts>
    <vt:vector size="2" baseType="lpstr">
      <vt:lpstr>Oversikt og Basic</vt:lpstr>
      <vt:lpstr>Handleliste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Vu</dc:creator>
  <cp:lastModifiedBy>Ivan Vu</cp:lastModifiedBy>
  <cp:lastPrinted>2020-07-23T10:30:13Z</cp:lastPrinted>
  <dcterms:created xsi:type="dcterms:W3CDTF">2020-07-22T08:44:28Z</dcterms:created>
  <dcterms:modified xsi:type="dcterms:W3CDTF">2020-07-23T14:01:12Z</dcterms:modified>
</cp:coreProperties>
</file>